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621" activeTab="0"/>
  </bookViews>
  <sheets>
    <sheet name="Orçamento novo" sheetId="1" r:id="rId1"/>
    <sheet name="Resumo" sheetId="2" r:id="rId2"/>
    <sheet name="Cronograma Mensal" sheetId="3" r:id="rId3"/>
    <sheet name="COMPOSIÇÕES" sheetId="4" r:id="rId4"/>
  </sheets>
  <externalReferences>
    <externalReference r:id="rId7"/>
  </externalReferences>
  <definedNames>
    <definedName name="_xlnm._FilterDatabase" localSheetId="0" hidden="1">'Orçamento novo'!$A$13:$I$13</definedName>
    <definedName name="_xlfn.CONCAT" hidden="1">#NAME?</definedName>
    <definedName name="_xlfn.IFERROR" hidden="1">#NAME?</definedName>
    <definedName name="_xlfn.SINGLE" hidden="1">#NAME?</definedName>
    <definedName name="_xlfn_IFERROR">NA()</definedName>
    <definedName name="_xlnm_Print_Area_1">#N/A</definedName>
    <definedName name="_xlnm_Print_Area_2">#N/A</definedName>
    <definedName name="_xlnm_Print_Area_3">#N/A</definedName>
    <definedName name="_xlnm_Print_Area_4" localSheetId="2">#N/A</definedName>
    <definedName name="_xlnm_Print_Area_4">#N/A</definedName>
    <definedName name="_xlnm_Print_Titles_1">#N/A</definedName>
    <definedName name="_xlnm_Print_Titles_2">#N/A</definedName>
    <definedName name="_xlnm_Print_Titles_3">#N/A</definedName>
    <definedName name="_xlnm.Print_Area" localSheetId="2">'Cronograma Mensal'!$A$1:$S$55</definedName>
    <definedName name="_xlnm.Print_Area" localSheetId="0">'Orçamento novo'!$A$1:$I$272</definedName>
    <definedName name="Excel_BuiltIn__FilterDatabase" localSheetId="0">#N/A</definedName>
    <definedName name="Excel_BuiltIn_Print_Area" localSheetId="0">#N/A</definedName>
    <definedName name="ORÇAMENTO.BancoRef" hidden="1">'Orçamento novo'!$F$8</definedName>
    <definedName name="REFERENCIA.Descricao" hidden="1">IF(ISNUMBER('Orçamento novo'!$AF1),OFFSET(INDIRECT(ORÇAMENTO.BancoRef),'Orçamento novo'!$AF1-1,3,1),'Orçamento novo'!$AF1)</definedName>
    <definedName name="REFERENCIA.Unidade" hidden="1">IF(ISNUMBER('Orçamento novo'!$AF1),OFFSET(INDIRECT(ORÇAMENTO.BancoRef),'Orçamento novo'!$AF1-1,4,1),"-")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TIPOORCAMENTO" hidden="1">#N/A</definedName>
    <definedName name="_xlnm.Print_Titles" localSheetId="2">'Cronograma Mensal'!$A:$D</definedName>
    <definedName name="Z_2483EC8A_7597_461B_9CFC_2FA94ACA4DFB_.wvu.FilterData" localSheetId="0" hidden="1">#N/A</definedName>
    <definedName name="Z_29968698_A86A_456F_9240_BB3FE00129DB__wvu_FilterData" localSheetId="0">#N/A</definedName>
    <definedName name="Z_30999B9E_2E65_4663_976F_9A54CE05102E__wvu_FilterData" localSheetId="0">#N/A</definedName>
    <definedName name="Z_30999B9E_2E65_4663_976F_9A54CE05102E__wvu_PrintArea" localSheetId="2">#N/A</definedName>
    <definedName name="Z_30999B9E_2E65_4663_976F_9A54CE05102E__wvu_PrintArea" localSheetId="0">#N/A</definedName>
    <definedName name="Z_30999B9E_2E65_4663_976F_9A54CE05102E__wvu_PrintTitles" localSheetId="0">#N/A</definedName>
    <definedName name="Z_37FA8F07_9D7A_418D_BC30_0AE0C3739A19__wvu_FilterData" localSheetId="0">#N/A</definedName>
    <definedName name="Z_37FA8F07_9D7A_418D_BC30_0AE0C3739A19__wvu_PrintArea" localSheetId="2">#N/A</definedName>
    <definedName name="Z_3B8348FD_7A00_44FD_ACF5_E6A19592872E_.wvu.Cols" localSheetId="2" hidden="1">#N/A</definedName>
    <definedName name="Z_3B8348FD_7A00_44FD_ACF5_E6A19592872E_.wvu.Cols" localSheetId="0" hidden="1">#N/A</definedName>
    <definedName name="Z_3B8348FD_7A00_44FD_ACF5_E6A19592872E_.wvu.FilterData" localSheetId="0" hidden="1">#N/A</definedName>
    <definedName name="Z_3B8348FD_7A00_44FD_ACF5_E6A19592872E_.wvu.PrintArea" localSheetId="2" hidden="1">#N/A</definedName>
    <definedName name="Z_3B8348FD_7A00_44FD_ACF5_E6A19592872E_.wvu.PrintArea" localSheetId="0" hidden="1">#N/A</definedName>
    <definedName name="Z_3B8348FD_7A00_44FD_ACF5_E6A19592872E_.wvu.PrintTitles" localSheetId="2" hidden="1">#N/A</definedName>
    <definedName name="Z_3B8348FD_7A00_44FD_ACF5_E6A19592872E_.wvu.PrintTitles" localSheetId="0" hidden="1">#N/A</definedName>
    <definedName name="Z_50160325_FDD6_4995_897D_2F4F0C6430EC__wvu_FilterData" localSheetId="0">#N/A</definedName>
    <definedName name="Z_50160325_FDD6_4995_897D_2F4F0C6430EC__wvu_PrintArea" localSheetId="2">#N/A</definedName>
    <definedName name="Z_50160325_FDD6_4995_897D_2F4F0C6430EC__wvu_PrintArea" localSheetId="0">#N/A</definedName>
    <definedName name="Z_50160325_FDD6_4995_897D_2F4F0C6430EC__wvu_PrintTitles" localSheetId="0">#N/A</definedName>
    <definedName name="Z_51679F6D_52C9_495E_8CE0_A4AA589D4632__wvu_FilterData" localSheetId="0">#N/A</definedName>
    <definedName name="Z_65A89EDC_E2EF_4E49_9370_82AFDB881213__wvu_FilterData" localSheetId="0">#N/A</definedName>
    <definedName name="Z_8EC65F00_94CE_4AAC_901F_0F1A78C19FA2__wvu_FilterData" localSheetId="0">#N/A</definedName>
    <definedName name="Z_B535EED3_096A_4559_AE37_6359A35C71B4_.wvu.Cols" localSheetId="2" hidden="1">#N/A</definedName>
    <definedName name="Z_B535EED3_096A_4559_AE37_6359A35C71B4_.wvu.Cols" localSheetId="0" hidden="1">#N/A</definedName>
    <definedName name="Z_B535EED3_096A_4559_AE37_6359A35C71B4_.wvu.FilterData" localSheetId="0" hidden="1">#N/A</definedName>
    <definedName name="Z_B535EED3_096A_4559_AE37_6359A35C71B4_.wvu.PrintArea" localSheetId="2" hidden="1">#N/A</definedName>
    <definedName name="Z_B535EED3_096A_4559_AE37_6359A35C71B4_.wvu.PrintArea" localSheetId="0" hidden="1">#N/A</definedName>
    <definedName name="Z_B535EED3_096A_4559_AE37_6359A35C71B4_.wvu.PrintTitles" localSheetId="2" hidden="1">#N/A</definedName>
    <definedName name="Z_B535EED3_096A_4559_AE37_6359A35C71B4_.wvu.PrintTitles" localSheetId="0" hidden="1">#N/A</definedName>
    <definedName name="Z_CC09A366_C6A3_4857_97A0_64EABF22978D__wvu_FilterData" localSheetId="0">#N/A</definedName>
    <definedName name="Z_CE6D2F78_279A_48FF_B90B_4CA40BF0D3DA__wvu_FilterData" localSheetId="0">#N/A</definedName>
    <definedName name="Z_CE6D2F78_279A_48FF_B90B_4CA40BF0D3DA__wvu_PrintArea" localSheetId="2">#N/A</definedName>
    <definedName name="Z_CE6D2F78_279A_48FF_B90B_4CA40BF0D3DA__wvu_PrintArea" localSheetId="0">#N/A</definedName>
    <definedName name="Z_CE6D2F78_279A_48FF_B90B_4CA40BF0D3DA__wvu_PrintTitles" localSheetId="0">#N/A</definedName>
  </definedNames>
  <calcPr fullCalcOnLoad="1"/>
</workbook>
</file>

<file path=xl/sharedStrings.xml><?xml version="1.0" encoding="utf-8"?>
<sst xmlns="http://schemas.openxmlformats.org/spreadsheetml/2006/main" count="1193" uniqueCount="626">
  <si>
    <t xml:space="preserve">OBRA: </t>
  </si>
  <si>
    <t xml:space="preserve">Tipo de Intervenção: </t>
  </si>
  <si>
    <t>Endereço :</t>
  </si>
  <si>
    <t>Investimento:</t>
  </si>
  <si>
    <t>Ref.</t>
  </si>
  <si>
    <t>Un.</t>
  </si>
  <si>
    <t>Qtd.</t>
  </si>
  <si>
    <t xml:space="preserve">% </t>
  </si>
  <si>
    <t>%</t>
  </si>
  <si>
    <t>R$</t>
  </si>
  <si>
    <t>TAB.  REF.:</t>
  </si>
  <si>
    <t>Item</t>
  </si>
  <si>
    <t>Descrição</t>
  </si>
  <si>
    <t>Peso</t>
  </si>
  <si>
    <t>Valor do Serviço</t>
  </si>
  <si>
    <t>Total Geral</t>
  </si>
  <si>
    <t>Código</t>
  </si>
  <si>
    <t>Descrição dos Serviços</t>
  </si>
  <si>
    <t>Custo Total (S/BDI)</t>
  </si>
  <si>
    <t>Custo un. (S/BDI)</t>
  </si>
  <si>
    <t>01.01</t>
  </si>
  <si>
    <t xml:space="preserve">TAB.  REF.: </t>
  </si>
  <si>
    <t>Custo Total</t>
  </si>
  <si>
    <t xml:space="preserve">Preço Total com BDI </t>
  </si>
  <si>
    <t xml:space="preserve">TOTAL  GERAL </t>
  </si>
  <si>
    <t>SINAPI</t>
  </si>
  <si>
    <t>SICRO</t>
  </si>
  <si>
    <t>M</t>
  </si>
  <si>
    <t>M2</t>
  </si>
  <si>
    <t>M3</t>
  </si>
  <si>
    <t>UN</t>
  </si>
  <si>
    <t>TOTAL GERAL</t>
  </si>
  <si>
    <t>TOTAL C/ BDI</t>
  </si>
  <si>
    <t>BDI</t>
  </si>
  <si>
    <t>SERVIÇOS PRELIMINARES</t>
  </si>
  <si>
    <t>mês</t>
  </si>
  <si>
    <t>DEMOLIÇÕES E RETIRADAS</t>
  </si>
  <si>
    <t>01.01.01</t>
  </si>
  <si>
    <t>CDHU</t>
  </si>
  <si>
    <t>02.08.020</t>
  </si>
  <si>
    <t>55.01.140</t>
  </si>
  <si>
    <t>REVISÃO DE COBERTURA</t>
  </si>
  <si>
    <t>SIURB EDIF</t>
  </si>
  <si>
    <t>68003</t>
  </si>
  <si>
    <t>SERVIÇOS TÉCNICOS</t>
  </si>
  <si>
    <t>P9891</t>
  </si>
  <si>
    <t>03.01.200</t>
  </si>
  <si>
    <t>04.02.140</t>
  </si>
  <si>
    <t>04.08.040</t>
  </si>
  <si>
    <t>04.09.160</t>
  </si>
  <si>
    <t>04.09.020</t>
  </si>
  <si>
    <t>04.08.020</t>
  </si>
  <si>
    <t>IMPERMEABILIZAÇÃO</t>
  </si>
  <si>
    <t>IMPERMEABILIZAÇÃO (PAREDES DIVISAS LATERAIS)</t>
  </si>
  <si>
    <t>32.16.030</t>
  </si>
  <si>
    <t>FDE</t>
  </si>
  <si>
    <t>11.02.067</t>
  </si>
  <si>
    <t>COPA</t>
  </si>
  <si>
    <t>04.11.030</t>
  </si>
  <si>
    <t>04.30.060</t>
  </si>
  <si>
    <t>46.01.040</t>
  </si>
  <si>
    <t>46.02.050</t>
  </si>
  <si>
    <t>03.04.020</t>
  </si>
  <si>
    <t>18.13.010</t>
  </si>
  <si>
    <t>44.02.062</t>
  </si>
  <si>
    <t>44.06.370</t>
  </si>
  <si>
    <t>44.03.590</t>
  </si>
  <si>
    <t>44.20.200</t>
  </si>
  <si>
    <t>30.01.110</t>
  </si>
  <si>
    <t>49.05.040</t>
  </si>
  <si>
    <t>47.01.050</t>
  </si>
  <si>
    <t>MEZANINO</t>
  </si>
  <si>
    <t>03.08.200</t>
  </si>
  <si>
    <t>04.11.020</t>
  </si>
  <si>
    <t>04.09.100</t>
  </si>
  <si>
    <t>04.08.060</t>
  </si>
  <si>
    <t>03.02.040</t>
  </si>
  <si>
    <t>39.02.010</t>
  </si>
  <si>
    <t>39.02.016</t>
  </si>
  <si>
    <t>40.04.450</t>
  </si>
  <si>
    <t>40.05.020</t>
  </si>
  <si>
    <t>41.14.560</t>
  </si>
  <si>
    <t>44.01.800</t>
  </si>
  <si>
    <t>44.01.110</t>
  </si>
  <si>
    <t>44.03.315</t>
  </si>
  <si>
    <t>03.10.100</t>
  </si>
  <si>
    <t>33.11.050</t>
  </si>
  <si>
    <t>03.10.140</t>
  </si>
  <si>
    <t>DIVISÓRIAS</t>
  </si>
  <si>
    <t>14.30.160</t>
  </si>
  <si>
    <t>14.30.880</t>
  </si>
  <si>
    <t>32.06.030</t>
  </si>
  <si>
    <t>SERVIÇOS EM FACHADA</t>
  </si>
  <si>
    <t>SERVIÇOS DE PINTURA</t>
  </si>
  <si>
    <t>PAREDES EXTERNAS</t>
  </si>
  <si>
    <t>33.01.280</t>
  </si>
  <si>
    <t>02.05.060</t>
  </si>
  <si>
    <t>02.05.212</t>
  </si>
  <si>
    <t>PAREDES INTERNAS</t>
  </si>
  <si>
    <t>ESQUADRIAS</t>
  </si>
  <si>
    <t>PINTURA DE TETO</t>
  </si>
  <si>
    <t>BANHEIROS INTERNOS (USO DE FUNCIONÁRIOS)</t>
  </si>
  <si>
    <t>BANHEIROS INTERNOS</t>
  </si>
  <si>
    <t>22.02.100</t>
  </si>
  <si>
    <t>23.09.040</t>
  </si>
  <si>
    <t>43.05.030</t>
  </si>
  <si>
    <t>PISO</t>
  </si>
  <si>
    <t>17.40.020</t>
  </si>
  <si>
    <t>17.40.150</t>
  </si>
  <si>
    <t xml:space="preserve">INSTALAÇÕES </t>
  </si>
  <si>
    <t>INSTALAÇÕES ELÉTRICAS</t>
  </si>
  <si>
    <t>38.04.040</t>
  </si>
  <si>
    <t>38.04.060</t>
  </si>
  <si>
    <t>91992</t>
  </si>
  <si>
    <t>90953</t>
  </si>
  <si>
    <t>41.31.080</t>
  </si>
  <si>
    <t>41.14.390</t>
  </si>
  <si>
    <t>38.21.330</t>
  </si>
  <si>
    <t>AR CONDICIONADO</t>
  </si>
  <si>
    <t>61.20.092</t>
  </si>
  <si>
    <t>61.20.040</t>
  </si>
  <si>
    <t>43.07.070</t>
  </si>
  <si>
    <t>46.27.080</t>
  </si>
  <si>
    <t>46.27.110</t>
  </si>
  <si>
    <t>32.11.430</t>
  </si>
  <si>
    <t>32.11.440</t>
  </si>
  <si>
    <t>39.24.173</t>
  </si>
  <si>
    <t>43.07.390</t>
  </si>
  <si>
    <t>43.07.330</t>
  </si>
  <si>
    <t>46.27.060</t>
  </si>
  <si>
    <t>46.27.090</t>
  </si>
  <si>
    <t>32.11.270</t>
  </si>
  <si>
    <t>32.11.280</t>
  </si>
  <si>
    <t>43.07.340</t>
  </si>
  <si>
    <t>43.07.350</t>
  </si>
  <si>
    <t>46.27.100</t>
  </si>
  <si>
    <t>32.11.330</t>
  </si>
  <si>
    <t>32.11.340</t>
  </si>
  <si>
    <t>61.10.300</t>
  </si>
  <si>
    <t>37.04.260</t>
  </si>
  <si>
    <t>37.13.630</t>
  </si>
  <si>
    <t>37.13.640</t>
  </si>
  <si>
    <t>39.21.254</t>
  </si>
  <si>
    <t>39.21.020</t>
  </si>
  <si>
    <t>39.21.060</t>
  </si>
  <si>
    <t>43.20.140</t>
  </si>
  <si>
    <t>46.01.020</t>
  </si>
  <si>
    <t>CÂMERAS DE SEGURANÇA E REDE DE DADOS</t>
  </si>
  <si>
    <t>66.08.620</t>
  </si>
  <si>
    <t>66.08.326</t>
  </si>
  <si>
    <t>66.08.324</t>
  </si>
  <si>
    <t>66.08.115</t>
  </si>
  <si>
    <t>66.08.131</t>
  </si>
  <si>
    <t>61.15.010</t>
  </si>
  <si>
    <t>66.08.340</t>
  </si>
  <si>
    <t>66.20.170</t>
  </si>
  <si>
    <t>66.20.221</t>
  </si>
  <si>
    <t>69.03.360</t>
  </si>
  <si>
    <t>69.09.250</t>
  </si>
  <si>
    <t>69.09.260</t>
  </si>
  <si>
    <t>38.19.030</t>
  </si>
  <si>
    <t>39.18.126</t>
  </si>
  <si>
    <t>REALOCAÇÃO GERADOR</t>
  </si>
  <si>
    <t>14.04.210</t>
  </si>
  <si>
    <t>15.01.110</t>
  </si>
  <si>
    <t>16.03.010</t>
  </si>
  <si>
    <t>34.05.310</t>
  </si>
  <si>
    <t>34.05.320</t>
  </si>
  <si>
    <t>09.02.040</t>
  </si>
  <si>
    <t>10.02.020</t>
  </si>
  <si>
    <t>11.01.130</t>
  </si>
  <si>
    <t>32.17.010</t>
  </si>
  <si>
    <t>39.21.140</t>
  </si>
  <si>
    <t>39.21.110</t>
  </si>
  <si>
    <t>39.21.070</t>
  </si>
  <si>
    <t>SERVIÇOS COMPLEMENTARES</t>
  </si>
  <si>
    <t>05.07.050</t>
  </si>
  <si>
    <t>55.01.020</t>
  </si>
  <si>
    <t>Placa de identificação para obra</t>
  </si>
  <si>
    <t>TAPUME COM COMPENSADO DE MADEIRA. AF_05/2018</t>
  </si>
  <si>
    <t>Limpeza de superfície com hidrojateamento</t>
  </si>
  <si>
    <t>REVISÃO, ESCOVAÇÃO, INCLUSIVE  TOMADA DE GOTEIRAS DE TELHADOS EM GERAL, EXCLUSIVE PARA TELHAS DE BARRO COZIDO OU VIDRO</t>
  </si>
  <si>
    <t>ENGENHEIRO CIVIL DE OBRA PLENO COM ENCARGOS COMPLEMENTARES</t>
  </si>
  <si>
    <t>MES</t>
  </si>
  <si>
    <t>ENGENHEIRO ELETRICISTA COM ENCARGOS COMPLEMENTARES</t>
  </si>
  <si>
    <t>ENCARREGADO GERAL DE OBRAS COM ENCARGOS COMPLEMENTARES</t>
  </si>
  <si>
    <t>Engenheiro mecânico</t>
  </si>
  <si>
    <t>DESENVOLVIMENTO DE PROJETO TÉCNICO DE PREVENÇÃO E COMBATE A INCÊNDIO E APROVAÇÃO JUNTO AO CORPO DE BOMBEIROS PARA EDIFICAÇÕES ATÉ 2000 M2</t>
  </si>
  <si>
    <t>GL</t>
  </si>
  <si>
    <t>SERVIÇOS TÉCNICOS PROFISSIONAIS PARA OBTENÇÃO DO AVCB JUNTO AO CORPO DE BOMBEIROS PARA EDIFICAÇÕES ATÉ 2000 M2</t>
  </si>
  <si>
    <t>Demolição mecanizada de concreto armado, inclusive fragmentação, carregamento, transporte até 1 quilômetro e descarregamento</t>
  </si>
  <si>
    <t>Retirada de estrutura metálica</t>
  </si>
  <si>
    <t>KG</t>
  </si>
  <si>
    <t>DEMOLIÇÃO DE ALVENARIA DE BLOCO FURADO, DE FORMA MANUAL, SEM REAPROVEITAMENTO. AF_12/2017</t>
  </si>
  <si>
    <t>Retirada de guarnição, moldura e peças lineares em madeira, fixadas</t>
  </si>
  <si>
    <t>Retirada de entelamento metálico em geral</t>
  </si>
  <si>
    <t>Retirada de esquadria metálica em geral</t>
  </si>
  <si>
    <t>Retirada de folha de esquadria em madeira</t>
  </si>
  <si>
    <t>REMOÇÃO DE LUMINÁRIAS, DE FORMA MANUAL, SEM REAPROVEITAMENTO. AF_12/2017</t>
  </si>
  <si>
    <t>Impermeabilização em membrana de asfalto modificado com elastômeros, na cor preta</t>
  </si>
  <si>
    <t xml:space="preserve">ARGAMASSA PARA PROTEÇAO MECANICA SOBRE SUPERFICIE IMPERMEABILIZADA TRAÇO 1:4  ESPESSURA 3CM  
 </t>
  </si>
  <si>
    <t>Retirada de bancada incluindo pertences</t>
  </si>
  <si>
    <t>Remoção de tubulação hidráulica em geral, incluindo conexões, caixas e ralos</t>
  </si>
  <si>
    <t>Tubo de PVC rígido soldável marrom, DN= 40 mm, (1 1/4´), inclusive conexões</t>
  </si>
  <si>
    <t>Tubo de PVC rígido branco PxB com virola e anel de borracha, linha esgoto série normal, DN= 50 mm, inclusive conexões</t>
  </si>
  <si>
    <t>Demolição manual de revestimento cerâmico, incluindo a base</t>
  </si>
  <si>
    <t>REVESTIMENTO CERÂMICO PARA PAREDES INTERNAS COM PLACAS TIPO ESMALTADA EXTRA DE DIMENSÕES 20X20 CM APLICADAS NA ALTURA INTEIRA DAS PAREDES.  AF_02/2023_PE</t>
  </si>
  <si>
    <t>Revestimento em placa cerâmica não esmaltada extrudada, de alta resistência química e mecânica, espessura de 9 mm, assentado com argamassa colante industrializada</t>
  </si>
  <si>
    <t>Tampo/bancada em granito, com frontão, espessura de 2 cm, acabamento polido</t>
  </si>
  <si>
    <t>Cuba em aço inoxidável simples de 500x400x250mm</t>
  </si>
  <si>
    <t>Torneira de mesa para pia com bica móvel e arejador em latão fundido cromado</t>
  </si>
  <si>
    <t>Sifão de metal cromado de 1 1/2´ x 2´</t>
  </si>
  <si>
    <t>Barra de proteção para sifão, para pessoas com mobilidade reduzida, em tubo de alumínio, acabamento com pintura epóxi</t>
  </si>
  <si>
    <t>Ralo sifonado em ferro fundido de 150 x 240 x 75 mm, com grelha</t>
  </si>
  <si>
    <t>Registro de gaveta em latão fundido sem acabamento, DN= 1 1/2´</t>
  </si>
  <si>
    <t>Demolição manual de painéis divisórias, inclusive montantes metálicos</t>
  </si>
  <si>
    <t>Retirada de aparelho sanitário incluindo acessórios</t>
  </si>
  <si>
    <t>Retirada de guarda-corpo ou gradil em geral</t>
  </si>
  <si>
    <t>Retirada de batente com guarnição e peças lineares em madeira, chumbados</t>
  </si>
  <si>
    <t>Demolição manual de alvenaria de elevação ou elemento vazado, incluindo revestimento</t>
  </si>
  <si>
    <t>Cabo de cobre de 1,5 mm², isolamento 750 V - isolação em PVC 70°C</t>
  </si>
  <si>
    <t>Cabo de cobre de 2,5 mm², isolamento 750 V - isolação em PVC 70°C</t>
  </si>
  <si>
    <t>Tomada 2P+T de 10 A - 250 V, completa</t>
  </si>
  <si>
    <t>CJ</t>
  </si>
  <si>
    <t>Interruptor com 1 tecla simples e placa</t>
  </si>
  <si>
    <t>Luminária retangular de embutir tipo calha aberta com aletas parabólicas para 2 lâmpadas fluorescentes tubulares de 28 W/54 W</t>
  </si>
  <si>
    <t>Bacia sifonada com caixa de descarga acoplada sem tampa - 6 litros</t>
  </si>
  <si>
    <t>Lavatório de louça com coluna</t>
  </si>
  <si>
    <t>Torneira de mesa com bica móvel e alavanca</t>
  </si>
  <si>
    <t>Remoção de pintura em superfícies de madeira e/ou metálicas com lixamento</t>
  </si>
  <si>
    <t>PINTURA TINTA DE ACABAMENTO (PIGMENTADA) ESMALTE SINTÉTICO ACETINADO EM MADEIRA, 2 DEMÃOS. AF_01/2021</t>
  </si>
  <si>
    <t>Esmalte à base água em superfície metálica, inclusive preparo</t>
  </si>
  <si>
    <t>Remoção de pintura em massa com lixamento</t>
  </si>
  <si>
    <t>PINTURA LÁTEX ACRÍLICA PREMIUM, APLICAÇÃO MANUAL EM PAREDES, DUAS DEMÃOS. AF_04/2023</t>
  </si>
  <si>
    <t>FUNDO SELADOR ACRÍLICO, APLICAÇÃO MANUAL EM TETO, UMA DEMÃO. AF_04/2023</t>
  </si>
  <si>
    <t>PINTURA LÁTEX ACRÍLICA PREMIUM, APLICAÇÃO MANUAL EM TETO, DUAS DEMÃOS. AF_04/2023</t>
  </si>
  <si>
    <t>Divisória em placas de gesso acartonado, resistência ao fogo 60 minutos, espessura 120/90mm - 1RF / 1RF LM</t>
  </si>
  <si>
    <t>Divisória em placas duplas de gesso acartonado, resistência ao fogo 60 minutos, espessura 120/70mm - 2ST / 2RU</t>
  </si>
  <si>
    <t>INSTALAÇÃO DE REFORÇO METÁLICO EM PAREDE DRYWALL. AF_06/2017</t>
  </si>
  <si>
    <t>Lã de vidro e/ou lã de rocha com espessura de 2´</t>
  </si>
  <si>
    <t>Reparo de trincas rasas até 5 mm de largura, na massa</t>
  </si>
  <si>
    <t>APLICAÇÃO MANUAL DE PINTURA COM TINTA TEXTURIZADA ACRÍLICA EM SUPERFÍCIES EXTERNAS DE SACADA DE EDIFÍCIOS DE MÚLTIPLOS PAVIMENTOS, UMA COR. AF_06/2014</t>
  </si>
  <si>
    <t>Montagem e desmontagem de andaime torre metálica com altura até 10 m</t>
  </si>
  <si>
    <t>Andaime tubular fachadeiro com piso metálico e sapatas ajustáveis</t>
  </si>
  <si>
    <t>M2MES</t>
  </si>
  <si>
    <t>FUNDO SELADOR ACRÍLICO, APLICAÇÃO MANUAL EM PAREDE, UMA DEMÃO. AF_04/2023</t>
  </si>
  <si>
    <t>Forro em painéis de gesso acartonado, acabamento liso com película em PVC - removível</t>
  </si>
  <si>
    <t>Porta lisa com batente madeira - 80 x 210 cm</t>
  </si>
  <si>
    <t>Exaustor elétrico em plástico, vazão de 150 a 190m³/h</t>
  </si>
  <si>
    <t>Reparos em pisos de alta resistência fundidos no local - estucamento e polimento</t>
  </si>
  <si>
    <t>Resina acrílica para piso de granilite</t>
  </si>
  <si>
    <t>CABO DE COBRE FLEXÍVEL ISOLADO, 2,5 MM², ANTI-CHAMA 0,6/1,0 KV, PARA CIRCUITOS TERMINAIS - FORNECIMENTO E INSTALAÇÃO. AF_03/2023</t>
  </si>
  <si>
    <t>ELETRODUTO FLEXÍVEL CORRUGADO, PVC, DN 25 MM (3/4"), PARA CIRCUITOS TERMINAIS, INSTALADO EM FORRO - FORNECIMENTO E INSTALAÇÃO. AF_03/2023</t>
  </si>
  <si>
    <t>Eletroduto galvanizado conforme NBR13057 -  3/4´ com acessórios</t>
  </si>
  <si>
    <t>Eletroduto galvanizado conforme NBR13057 -  1´ com acessórios</t>
  </si>
  <si>
    <t>INTERRUPTOR SIMPLES (1 MÓDULO), 10A/250V, INCLUINDO SUPORTE E PLACA - FORNECIMENTO E INSTALAÇÃO. AF_03/2023</t>
  </si>
  <si>
    <t>TOMADA ALTA DE EMBUTIR (1 MÓDULO), 2P+T 10 A, INCLUINDO SUPORTE E PLACA - FORNECIMENTO E INSTALAÇÃO. AF_03/2023</t>
  </si>
  <si>
    <t>TOMADA MÉDIA DE EMBUTIR (1 MÓDULO), 2P+T 10 A, INCLUINDO SUPORTE E PLACA - FORNECIMENTO E INSTALAÇÃO. AF_03/2023</t>
  </si>
  <si>
    <t>TOMADA BAIXA DE EMBUTIR (1 MÓDULO), 2P+T 10 A, INCLUINDO SUPORTE E PLACA - FORNECIMENTO E INSTALAÇÃO. AF_03/2023</t>
  </si>
  <si>
    <t>LUMINÁRIA COMERCIAL DE EMBUTIR COM DIFUSOR TRANSPARENTE OU FOSCO PARA 2 LÂMPADAS TUBULARES DE LED 18/20W - COMPLETA</t>
  </si>
  <si>
    <t>LÂMPADA TUBULAR LED DE 18/20 W, BASE G13 - FORNECIMENTO E INSTALAÇÃO. AF_02/2020_PS</t>
  </si>
  <si>
    <t>Luminária LED redonda de embutir com difusor translúcido, 4000 K, fluxo luminoso de 800 a 1060 lm, potência de 9 W a 12 W</t>
  </si>
  <si>
    <t>Luminária retangular de sobrepor tipo calha aberta, com refletor em alumínio de alto brilho, para 2 lâmpadas fluorescentes tubulares 32 W/36 W</t>
  </si>
  <si>
    <t>Eletrocalha lisa galvanizada a fogo, 200 x 100 mm, com acessórios</t>
  </si>
  <si>
    <t>Cortina de ar com duas velocidades, para vão de 1,50 m</t>
  </si>
  <si>
    <t>Cortina de ar com duas velocidades, para vão de 1,20 m</t>
  </si>
  <si>
    <t>Ar condicionado a frio, tipo split piso teto com capacidade de 48.000 BTU/h</t>
  </si>
  <si>
    <t>Tubo de cobre flexível, espessura 1/32" - diâmetro 3/8", inclusive conexões</t>
  </si>
  <si>
    <t>Tubo de cobre flexível, espessura 1/32" - diâmetro 3/4", inclusive conexões</t>
  </si>
  <si>
    <t>Isolamento térmico em espuma elastomérica, espessura de 19 a 26 mm, para tubulação de 3/8" (cobre) ou 1/8" (ferro)</t>
  </si>
  <si>
    <t>Isolamento térmico em espuma elastomérica, espessura de 19 a 26 mm, para tubulação de 3/4" (cobre) ou 3/8" (ferro)</t>
  </si>
  <si>
    <t>Cabo de cobre flexível de 4 x 4 mm², isolamento 500 V - isolação PP 70°C</t>
  </si>
  <si>
    <t>Ar condicionado a frio, tipo split piso teto com capacidade de 36.000 BTU/h</t>
  </si>
  <si>
    <t>Ar condicionado a frio, tipo split parede com capacidade de 12.000 BTU/h</t>
  </si>
  <si>
    <t>Tubo de cobre flexível, espessura 1/32" - diâmetro 1/4", inclusive conexões</t>
  </si>
  <si>
    <t>Tubo de cobre flexível, espessura 1/32" - diâmetro 1/2", inclusive conexões</t>
  </si>
  <si>
    <t>Isolamento térmico em espuma elastomérica, espessura de 9 a 12 mm, para tubulação de 1/4´ (cobre)</t>
  </si>
  <si>
    <t>Isolamento térmico em espuma elastomérica, espessura de 9 a 12 mm, para tubulação de 1/2´ (cobre)</t>
  </si>
  <si>
    <t>Ar condicionado a frio, tipo split parede com capacidade de 18.000 BTU/h</t>
  </si>
  <si>
    <t>Ar condicionado a frio, tipo split parede com capacidade de 24.000 BTU/h</t>
  </si>
  <si>
    <t>Tubo de cobre flexível, espessura 1/32" - diâmetro 5/8", inclusive conexões</t>
  </si>
  <si>
    <t>Isolamento térmico em espuma elastomérica, espessura de 19 a 26 mm, para tubulação de 1 3/8´ (cobre) ou 1´ (ferro)</t>
  </si>
  <si>
    <t>Isolamento térmico em espuma elastomérica, espessura de 19 a 26 mm, para tubulação de 1 5/8´ (cobre) ou 1 1/4´ (ferro)</t>
  </si>
  <si>
    <t>Duto flexível aluminizado, seção circular de 10cm (4´)</t>
  </si>
  <si>
    <t>Quadro de distribuição universal de sobrepor, para disjuntores 24 DIN / 18 Bolt-on - 150 A - sem componentes</t>
  </si>
  <si>
    <t>Disjuntor termomagnético, bipolar 220/380 V, corrente de 10 A até 50 A</t>
  </si>
  <si>
    <t>Disjuntor termomagnético, bipolar 220/380 V, corrente de 60 A até 100 A</t>
  </si>
  <si>
    <t>Cabo de cobre flexível de 4 x 10 mm², isolamento 0,6/1 kV - isolação HEPR 90°C</t>
  </si>
  <si>
    <t>Cabo de cobre flexível de 2,5 mm², isolamento 0,6/1kV - isolação HEPR 90°C</t>
  </si>
  <si>
    <t>Cabo de cobre flexível de 16 mm², isolamento 0,6/1kV - isolação HEPR 90°C</t>
  </si>
  <si>
    <t>Bomba de remoção de condensados para condicionadores de ar</t>
  </si>
  <si>
    <t>Tubo de PVC rígido soldável marrom, DN= 25 mm, (3/4´), inclusive conexões</t>
  </si>
  <si>
    <t>Unidade gerenciadora digital vídeo em rede (NVR) de até 32 câmeras IP, armazenamento de 48 TB, 2 interface de rede Gigabit Ethernet e 16 entradas de alarme</t>
  </si>
  <si>
    <t>Câmera fixa colorida tipo bullet, para áreas internas e externas - 1,3 MP</t>
  </si>
  <si>
    <t>Câmera fixa colorida compacta com domo, para áreas internas e externas - 1,3 MP</t>
  </si>
  <si>
    <t>Rack fechado de piso padrão metálico, 19 x 44 Us x 770 mm</t>
  </si>
  <si>
    <t>Monitor LCD ou LED colorido, tela plana de 21,5´</t>
  </si>
  <si>
    <t>Fonte de alimentação universal bivolt com saída de 24 V - 1,5 A - 35 W</t>
  </si>
  <si>
    <t>Unidade de disco rígido (HD) externo de 5 TB</t>
  </si>
  <si>
    <t>Guia organizadora de cabos para rack, 19´ 2 U</t>
  </si>
  <si>
    <t>Switch Gigabit para servidor central com 24 portas frontais e 2 portas SFP, capacidade 10 / 100 / 1000 Mbps</t>
  </si>
  <si>
    <t>Conector RJ-45 fêmea - categoria 6A</t>
  </si>
  <si>
    <t>Patch cords de 1,50 ou 3,00 m - RJ-45 / RJ-45 - categoria 6A</t>
  </si>
  <si>
    <t>Patch panel de 24 portas - categoria 6</t>
  </si>
  <si>
    <t>Eletroduto de PVC corrugado flexível leve, diâmetro externo de 25 mm</t>
  </si>
  <si>
    <t>Cabo para rede 24 AWG com 4 pares, categoria 6</t>
  </si>
  <si>
    <t>Alvenaria de bloco cerâmico de vedação, uso revestido, de 14 cm</t>
  </si>
  <si>
    <t>Estrutura de madeira tesourada para telha perfil ondulado - vãos até 7,00 m</t>
  </si>
  <si>
    <t>Telhamento em cimento reforçado com fio sintético CRFS - perfil ondulado de 6 mm</t>
  </si>
  <si>
    <t>Gradil de ferro perfilado, tipo parque</t>
  </si>
  <si>
    <t>Portão de ferro perfilado, tipo parque</t>
  </si>
  <si>
    <t>Forma plana em compensado para estrutura aparente</t>
  </si>
  <si>
    <t>Armadura em tela soldada de aço</t>
  </si>
  <si>
    <t>Concreto usinado, fck = 25 MPa</t>
  </si>
  <si>
    <t>Impermeabilização em argamassa impermeável com aditivo hidrófugo</t>
  </si>
  <si>
    <t>Cabo de cobre flexível de 240 mm², isolamento 0,6/1kV - isolação HEPR 90°C</t>
  </si>
  <si>
    <t>Cabo de cobre flexível de 95 mm², isolamento 0,6/1kV - isolação HEPR 90°C</t>
  </si>
  <si>
    <t>Cabo de cobre flexível de 25 mm², isolamento 0,6/1kV - isolação HEPR 90°C</t>
  </si>
  <si>
    <t>Remoção de entulho de obra com caçamba metálica - material volumoso e misturado por alvenaria, terra, madeira, papel, plástico e metal</t>
  </si>
  <si>
    <t>Limpeza final da obra</t>
  </si>
  <si>
    <t>01.01.02</t>
  </si>
  <si>
    <t>01.01.03</t>
  </si>
  <si>
    <t>REFORMA E ADEQUAÇÃO DO PRÉDIO DA IMPLANTAÇÃO DA NOVA UNIDADE DO POUPATEMPO ESTADUAL E RESOLVE FÁCIL MUNICIPAL DE ITAPEVI</t>
  </si>
  <si>
    <t>REFORMA E ADEQUAÇÃO</t>
  </si>
  <si>
    <t>RUA JOSÉ MICHELOTTI, 136 - CIDADE DA SAÚDE</t>
  </si>
  <si>
    <t>INSTALAÇÕES DE CANTEIRO</t>
  </si>
  <si>
    <t>Referência</t>
  </si>
  <si>
    <t>Valor Total</t>
  </si>
  <si>
    <t>90778</t>
  </si>
  <si>
    <t>H</t>
  </si>
  <si>
    <t>91677</t>
  </si>
  <si>
    <t>PROJETO EXECUTIVO</t>
  </si>
  <si>
    <t>COMPOSIÇÃO</t>
  </si>
  <si>
    <t>PROJETO EXECUTIVO (PRANCHA A1)</t>
  </si>
  <si>
    <t>COMPOSIÇÃO 1</t>
  </si>
  <si>
    <t>UN.</t>
  </si>
  <si>
    <t>01.02</t>
  </si>
  <si>
    <t>01.02.01</t>
  </si>
  <si>
    <t>01.03</t>
  </si>
  <si>
    <t>01.03.01</t>
  </si>
  <si>
    <t>01.03.02</t>
  </si>
  <si>
    <t>01.03.03</t>
  </si>
  <si>
    <t>01.03.04</t>
  </si>
  <si>
    <t>01.03.05</t>
  </si>
  <si>
    <t>01.03.06</t>
  </si>
  <si>
    <t>01.04</t>
  </si>
  <si>
    <t>01.04.01</t>
  </si>
  <si>
    <t>02.01</t>
  </si>
  <si>
    <t>02.01.01</t>
  </si>
  <si>
    <t>02.01.02</t>
  </si>
  <si>
    <t>02.01.03</t>
  </si>
  <si>
    <t>02.01.04</t>
  </si>
  <si>
    <t>02.01.05</t>
  </si>
  <si>
    <t>02.01.06</t>
  </si>
  <si>
    <t>02.01.07</t>
  </si>
  <si>
    <t>02.01.08</t>
  </si>
  <si>
    <t>03.01</t>
  </si>
  <si>
    <t>03.01.01</t>
  </si>
  <si>
    <t>04.01</t>
  </si>
  <si>
    <t>04.01.01</t>
  </si>
  <si>
    <t>04.01.02</t>
  </si>
  <si>
    <t>04.01.03</t>
  </si>
  <si>
    <t>04.01.04</t>
  </si>
  <si>
    <t>04.01.05</t>
  </si>
  <si>
    <t>04.01.06</t>
  </si>
  <si>
    <t>04.01.07</t>
  </si>
  <si>
    <t>04.01.08</t>
  </si>
  <si>
    <t>04.01.09</t>
  </si>
  <si>
    <t>04.01.10</t>
  </si>
  <si>
    <t>04.01.11</t>
  </si>
  <si>
    <t>04.01.12</t>
  </si>
  <si>
    <t>04.01.13</t>
  </si>
  <si>
    <t>04.01.14</t>
  </si>
  <si>
    <t>05.01</t>
  </si>
  <si>
    <t>05.01.01</t>
  </si>
  <si>
    <t>05.01.02</t>
  </si>
  <si>
    <t>05.01.03</t>
  </si>
  <si>
    <t>05.01.04</t>
  </si>
  <si>
    <t>05.01.05</t>
  </si>
  <si>
    <t>05.01.06</t>
  </si>
  <si>
    <t>05.01.07</t>
  </si>
  <si>
    <t>05.01.08</t>
  </si>
  <si>
    <t>05.01.09</t>
  </si>
  <si>
    <t>05.01.10</t>
  </si>
  <si>
    <t>05.01.11</t>
  </si>
  <si>
    <t>05.01.12</t>
  </si>
  <si>
    <t>05.01.13</t>
  </si>
  <si>
    <t>05.01.14</t>
  </si>
  <si>
    <t>05.01.15</t>
  </si>
  <si>
    <t>05.01.16</t>
  </si>
  <si>
    <t>05.01.17</t>
  </si>
  <si>
    <t>05.01.18</t>
  </si>
  <si>
    <t>05.01.19</t>
  </si>
  <si>
    <t>05.01.20</t>
  </si>
  <si>
    <t>05.01.21</t>
  </si>
  <si>
    <t>05.01.22</t>
  </si>
  <si>
    <t>05.01.23</t>
  </si>
  <si>
    <t>05.01.24</t>
  </si>
  <si>
    <t>05.01.25</t>
  </si>
  <si>
    <t>05.01.26</t>
  </si>
  <si>
    <t>05.01.27</t>
  </si>
  <si>
    <t>05.01.28</t>
  </si>
  <si>
    <t>05.01.29</t>
  </si>
  <si>
    <t>05.01.30</t>
  </si>
  <si>
    <t>05.01.31</t>
  </si>
  <si>
    <t>05.01.32</t>
  </si>
  <si>
    <t>05.01.33</t>
  </si>
  <si>
    <t>05.01.34</t>
  </si>
  <si>
    <t>06.01</t>
  </si>
  <si>
    <t>06.01.01</t>
  </si>
  <si>
    <t>06.01.02</t>
  </si>
  <si>
    <t>06.01.03</t>
  </si>
  <si>
    <t>06.01.04</t>
  </si>
  <si>
    <t>07.01</t>
  </si>
  <si>
    <t>07.01.01</t>
  </si>
  <si>
    <t>08.01</t>
  </si>
  <si>
    <t>08.01.01</t>
  </si>
  <si>
    <t>08.01.02</t>
  </si>
  <si>
    <t>08.01.03</t>
  </si>
  <si>
    <t>08.01.04</t>
  </si>
  <si>
    <t>08.01.05</t>
  </si>
  <si>
    <t>08.02</t>
  </si>
  <si>
    <t>08.02.01</t>
  </si>
  <si>
    <t>08.02.02</t>
  </si>
  <si>
    <t>08.02.03</t>
  </si>
  <si>
    <t>08.02.04</t>
  </si>
  <si>
    <t>08.02.05</t>
  </si>
  <si>
    <t>08.02.06</t>
  </si>
  <si>
    <t>08.03</t>
  </si>
  <si>
    <t>08.03.01</t>
  </si>
  <si>
    <t>08.03.02</t>
  </si>
  <si>
    <t>08.03.03</t>
  </si>
  <si>
    <t>08.03.04</t>
  </si>
  <si>
    <t>08.03.05</t>
  </si>
  <si>
    <t>08.04</t>
  </si>
  <si>
    <t>08.04.01</t>
  </si>
  <si>
    <t>08.04.02</t>
  </si>
  <si>
    <t>09.01</t>
  </si>
  <si>
    <t>09.01.01</t>
  </si>
  <si>
    <t>09.01.02</t>
  </si>
  <si>
    <t>09.01.03</t>
  </si>
  <si>
    <t>09.01.04</t>
  </si>
  <si>
    <t>09.01.05</t>
  </si>
  <si>
    <t>09.01.06</t>
  </si>
  <si>
    <t>09.01.07</t>
  </si>
  <si>
    <t>09.01.08</t>
  </si>
  <si>
    <t>09.01.09</t>
  </si>
  <si>
    <t>09.01.10</t>
  </si>
  <si>
    <t>09.01.11</t>
  </si>
  <si>
    <t>09.01.12</t>
  </si>
  <si>
    <t>09.01.13</t>
  </si>
  <si>
    <t>09.01.14</t>
  </si>
  <si>
    <t>10.01</t>
  </si>
  <si>
    <t>10.01.01</t>
  </si>
  <si>
    <t>10.01.02</t>
  </si>
  <si>
    <t>11.01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</si>
  <si>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</si>
  <si>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</si>
  <si>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</si>
  <si>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</si>
  <si>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</si>
  <si>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</si>
  <si>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</si>
  <si>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</si>
  <si>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</si>
  <si>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</si>
  <si>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</si>
  <si>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</si>
  <si>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</si>
  <si>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</si>
  <si>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</si>
  <si>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</si>
  <si>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</si>
  <si>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</si>
  <si>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</si>
  <si>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</si>
  <si>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</si>
  <si>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</si>
  <si>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</si>
  <si>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</si>
  <si>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</si>
  <si>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</si>
  <si>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</si>
  <si>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</si>
  <si>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</si>
  <si>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</si>
  <si>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11.02.17</t>
  </si>
  <si>
    <t>11.02.18</t>
  </si>
  <si>
    <t>11.02.19</t>
  </si>
  <si>
    <t>11.02.20</t>
  </si>
  <si>
    <t>11.02.21</t>
  </si>
  <si>
    <t>11.02.22</t>
  </si>
  <si>
    <t>11.02.23</t>
  </si>
  <si>
    <t>11.02.24</t>
  </si>
  <si>
    <t>11.02.25</t>
  </si>
  <si>
    <t>11.02.26</t>
  </si>
  <si>
    <t>11.02.27</t>
  </si>
  <si>
    <t>11.02.28</t>
  </si>
  <si>
    <t>11.02.29</t>
  </si>
  <si>
    <t>11.02.30</t>
  </si>
  <si>
    <t>11.02.31</t>
  </si>
  <si>
    <t>11.02.32</t>
  </si>
  <si>
    <t>11.02.33</t>
  </si>
  <si>
    <t>11.02.34</t>
  </si>
  <si>
    <t>11.02.35</t>
  </si>
  <si>
    <t>11.02.36</t>
  </si>
  <si>
    <t>11.02.37</t>
  </si>
  <si>
    <t>11.02.38</t>
  </si>
  <si>
    <t>11.02.39</t>
  </si>
  <si>
    <t>11.02.40</t>
  </si>
  <si>
    <t>11.02.41</t>
  </si>
  <si>
    <t>11.02.42</t>
  </si>
  <si>
    <t>11.02.43</t>
  </si>
  <si>
    <t>11.03</t>
  </si>
  <si>
    <t>11.03.01</t>
  </si>
  <si>
    <t>11.03.02</t>
  </si>
  <si>
    <t>11.03.03</t>
  </si>
  <si>
    <t>11.03.04</t>
  </si>
  <si>
    <t>11.03.05</t>
  </si>
  <si>
    <t>11.03.06</t>
  </si>
  <si>
    <t>11.03.07</t>
  </si>
  <si>
    <t>11.03.08</t>
  </si>
  <si>
    <t>11.03.09</t>
  </si>
  <si>
    <t>11.03.10</t>
  </si>
  <si>
    <t>11.03.11</t>
  </si>
  <si>
    <t>11.03.12</t>
  </si>
  <si>
    <t>11.03.13</t>
  </si>
  <si>
    <t>11.03.14</t>
  </si>
  <si>
    <t>11.03.15</t>
  </si>
  <si>
    <t>11.04</t>
  </si>
  <si>
    <t>11.04.01</t>
  </si>
  <si>
    <t>11.04.02</t>
  </si>
  <si>
    <t>11.04.03</t>
  </si>
  <si>
    <t>11.04.04</t>
  </si>
  <si>
    <t>11.04.05</t>
  </si>
  <si>
    <t>11.04.06</t>
  </si>
  <si>
    <t>11.04.07</t>
  </si>
  <si>
    <t>11.04.08</t>
  </si>
  <si>
    <t>11.04.09</t>
  </si>
  <si>
    <t>11.04.10</t>
  </si>
  <si>
    <t>11.04.11</t>
  </si>
  <si>
    <t>11.04.12</t>
  </si>
  <si>
    <t>11.04.13</t>
  </si>
  <si>
    <t>12.01</t>
  </si>
  <si>
    <t>12.01.01</t>
  </si>
  <si>
    <t>12.01.02</t>
  </si>
  <si>
    <t>99002</t>
  </si>
  <si>
    <t>CERTIFICAÇÃO DE REDE LÓGICA - ATÉ 50 PONTOS</t>
  </si>
  <si>
    <t>99003</t>
  </si>
  <si>
    <t>CERTIFICAÇÃO DE REDE LÓGICA - EXCEDENTE 50 PONTOS</t>
  </si>
  <si>
    <t>PTO</t>
  </si>
  <si>
    <t>MOBILIZAÇÃO E REALOCAÇÃO DE GERADOR</t>
  </si>
  <si>
    <t>11.04.14</t>
  </si>
  <si>
    <t>04.01.15</t>
  </si>
  <si>
    <t>40352</t>
  </si>
  <si>
    <t>VL.02 - DIVISÓRIA DE ACABAMENTO LAMINADO MELAMÍNICO, MIOLO COLMÉIA - PAINEL CEGO</t>
  </si>
  <si>
    <t>40356</t>
  </si>
  <si>
    <t>VL.06 - DIVISÓRIA DE ACABAMENTO LAMINADO MELAMÍNICO, MIOLO COLMÉIA - PAINEL/VIDRO/PAINEL</t>
  </si>
  <si>
    <t>40353</t>
  </si>
  <si>
    <t>VL.03 - DIVISÓRIA DE ACABAMENTO LAMINADO MELAMÍNICO, MIOLO COLMÉIA - PORTA/BANDEIRA</t>
  </si>
  <si>
    <t>06.01.05</t>
  </si>
  <si>
    <t>06.01.06</t>
  </si>
  <si>
    <t>06.01.07</t>
  </si>
  <si>
    <t>06.01.08</t>
  </si>
  <si>
    <t>130309</t>
  </si>
  <si>
    <t>RODAPÉ CERÂMICO ESMALTADO PEIV 7CM À 10CM</t>
  </si>
  <si>
    <t>05.01.35</t>
  </si>
  <si>
    <t>09.01.15</t>
  </si>
  <si>
    <t>09.01.16</t>
  </si>
  <si>
    <t>91635</t>
  </si>
  <si>
    <t>GUINDAUTO HIDRÁULICO, CAPACIDADE MÁXIMA DE CARGA 6500 KG, MOMENTO MÁXIMO DE CARGA 5,8 TM, ALCANCE MÁXIMO HORIZONTAL 7,60 M, INCLUSIVE CAMINHÃO TOCO PBT 9.700 KG, POTÊNCIA DE 160 CV - CHI DIURNO. AF_08/2015</t>
  </si>
  <si>
    <t>CHI</t>
  </si>
  <si>
    <t>91634</t>
  </si>
  <si>
    <t>GUINDAUTO HIDRÁULICO, CAPACIDADE MÁXIMA DE CARGA 6500 KG, MOMENTO MÁXIMO DE CARGA 5,8 TM, ALCANCE MÁXIMO HORIZONTAL 7,60 M, INCLUSIVE CAMINHÃO TOCO PBT 9.700 KG, POTÊNCIA DE 160 CV - CHP DIURNO. AF_08/2015</t>
  </si>
  <si>
    <t>CHP</t>
  </si>
  <si>
    <t>88316</t>
  </si>
  <si>
    <t>SERVENTE COM ENCARGOS COMPLEMENTARES</t>
  </si>
  <si>
    <t>Tipo de Intervenção: REFORMA E ADEQUAÇÃO</t>
  </si>
  <si>
    <t xml:space="preserve">Endereço : </t>
  </si>
  <si>
    <t>DEMONSTRATIVO DE COMPOSIÇÃO</t>
  </si>
  <si>
    <t>Composição 1</t>
  </si>
  <si>
    <t>Unid.</t>
  </si>
  <si>
    <t>Quant.</t>
  </si>
  <si>
    <t>Valor unit.</t>
  </si>
  <si>
    <t>Total para a Composição</t>
  </si>
  <si>
    <t>200361</t>
  </si>
  <si>
    <t/>
  </si>
  <si>
    <t>CDHU 190 / SINAPI ABR.23 / SIURB JAN.23 / SICRO JAN.23 / FDE ABR.2023</t>
  </si>
  <si>
    <t>33.07.102</t>
  </si>
  <si>
    <t>Esmalte a base de água em estrutura metálica</t>
  </si>
  <si>
    <t>08.04.03</t>
  </si>
  <si>
    <t>26.02.040</t>
  </si>
  <si>
    <t>Vidro temperado incolor de 8 mm</t>
  </si>
  <si>
    <t>25.01.020</t>
  </si>
  <si>
    <t>Caixilho em alumínio fixo, sob medida</t>
  </si>
  <si>
    <t>05.01.36</t>
  </si>
  <si>
    <t>05.01.37</t>
  </si>
  <si>
    <t>26.01.348</t>
  </si>
  <si>
    <t>Vidro multilaminado de alta segurança, proteção balística nível III</t>
  </si>
  <si>
    <t>44.01.240</t>
  </si>
  <si>
    <t>Lavatório em louça com coluna suspensa</t>
  </si>
  <si>
    <t>08.16.091</t>
  </si>
  <si>
    <t>BR-03  CONJUNTO LAVATORIO E BACIA ACESSIVEIS</t>
  </si>
  <si>
    <t>30.01.061</t>
  </si>
  <si>
    <t>Barra de apoio lateral para lavatório, para pessoas com mobilidade reduzida, em tubo de aço inoxidável de 1.1/4", comprimento 25 a 30 cm</t>
  </si>
  <si>
    <t>30.06.064</t>
  </si>
  <si>
    <t>Sistema de alarme PNE com indicador audiovisual, sistema sem fio (Wireless), para pessoas com mobilidade reduzida ou cadeirante</t>
  </si>
  <si>
    <t>30.01.080</t>
  </si>
  <si>
    <t>Barra de apoio reta, para pessoas com mobilidade reduzida, em tubo de alumínio, comprimento de 800 mm, acabamento com pintura epóxi</t>
  </si>
  <si>
    <t>11.03.16</t>
  </si>
  <si>
    <t>11.03.17</t>
  </si>
  <si>
    <t>PINTURA DE PISO COM TINTA ACRÍLICA, APLICAÇÃO MANUAL, 3 DEMÃOS, INCLUSO FUNDO PREPARADOR. AF_05/2021</t>
  </si>
  <si>
    <t>102492</t>
  </si>
  <si>
    <t>10.01.03</t>
  </si>
  <si>
    <t>Forro modular removível em PVC de 618mm x 1243mm</t>
  </si>
  <si>
    <t>22.03.040</t>
  </si>
  <si>
    <t>06.01.09</t>
  </si>
  <si>
    <t>06.01.10</t>
  </si>
  <si>
    <t>06.01.11</t>
  </si>
  <si>
    <t>Caixilho em alumínio de correr, sob medida</t>
  </si>
  <si>
    <t>25.01.080</t>
  </si>
  <si>
    <t>Revestimento em chapa de aço inoxidável para proteção de portas, altura de 40 cm</t>
  </si>
  <si>
    <t>Barra de apoio reta, para pessoas com mobilidade reduzida, em tubo de aço inoxidável de 1 1/4´ x 400 mm</t>
  </si>
  <si>
    <t>30.04.060</t>
  </si>
  <si>
    <t>30.01.120</t>
  </si>
  <si>
    <t>09.01.17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</si>
</sst>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_(&quot;R$ &quot;* #,##0.00_);_(&quot;R$ &quot;* \(#,##0.00\);_(&quot;R$ &quot;* \-??_);_(@_)"/>
    <numFmt numFmtId="172" formatCode="* #,##0.00\ ;* \(#,##0.00\);* \-#\ ;@\ "/>
    <numFmt numFmtId="173" formatCode="0.0000"/>
    <numFmt numFmtId="174" formatCode="_(* #,##0.00_);_(* \(#,##0.00\);_(* \-??_);_(@_)"/>
    <numFmt numFmtId="175" formatCode="00"/>
    <numFmt numFmtId="176" formatCode="_-* #,##0.00_-;\-* #,##0.00_-;_-* \-??_-;_-@_-"/>
    <numFmt numFmtId="177" formatCode="&quot;R$ &quot;#,##0.00"/>
    <numFmt numFmtId="178" formatCode="00\-00\-00"/>
    <numFmt numFmtId="179" formatCode="&quot;Mês&quot;\ ##"/>
    <numFmt numFmtId="180" formatCode="_-* #,##0.0000_-;\-* #,##0.0000_-;_-* &quot;-&quot;??_-;_-@_-"/>
    <numFmt numFmtId="181" formatCode="##,##0.00\ &quot;m2&quot;"/>
    <numFmt numFmtId="182" formatCode="&quot;R$&quot;\ #,##0.00"/>
    <numFmt numFmtId="183" formatCode="&quot;R$ &quot;#,##0.00\ &quot;/ m2&quot;"/>
    <numFmt numFmtId="184" formatCode="&quot; R$ &quot;#,##0.00\ &quot;/ m2&quot;"/>
    <numFmt numFmtId="185" formatCode="&quot;MÊS&quot;\ ##"/>
    <numFmt numFmtId="186" formatCode="_(&quot;R$ &quot;#,##0.00_);_(&quot;R$ &quot;\(#,##0.00\);_(&quot;R$ &quot;\ \-??_);_(@_)"/>
    <numFmt numFmtId="187" formatCode="00.00.00"/>
    <numFmt numFmtId="188" formatCode="#,##0.00\ &quot;m2&quot;"/>
    <numFmt numFmtId="189" formatCode="&quot;R$ &quot;* #,##0.00\ &quot;/&quot;\ &quot;m2&quot;"/>
    <numFmt numFmtId="190" formatCode="0.00_)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0.000"/>
    <numFmt numFmtId="196" formatCode="0.0"/>
    <numFmt numFmtId="197" formatCode="&quot;R$&quot;#,##0.00"/>
    <numFmt numFmtId="198" formatCode="#,##0.0"/>
    <numFmt numFmtId="199" formatCode="#,##0.000"/>
    <numFmt numFmtId="200" formatCode="#,##0.0000"/>
    <numFmt numFmtId="201" formatCode="0.0%"/>
    <numFmt numFmtId="202" formatCode="0.000%"/>
    <numFmt numFmtId="203" formatCode="_(&quot;R$ &quot;* #,##0.000_);_(&quot;R$ &quot;* \(#,##0.000\);_(&quot;R$ &quot;* \-??_);_(@_)"/>
    <numFmt numFmtId="204" formatCode="0.00000"/>
    <numFmt numFmtId="205" formatCode="000.00&quot; m&quot;"/>
    <numFmt numFmtId="206" formatCode="&quot;R$ &quot;* #,##0.00\ &quot;/&quot;\ &quot;m&quot;"/>
    <numFmt numFmtId="207" formatCode="0.000000"/>
    <numFmt numFmtId="208" formatCode="[$-416]dddd\,\ d&quot; de &quot;mmmm&quot; de &quot;yyyy"/>
    <numFmt numFmtId="209" formatCode="&quot; R$ &quot;* #,##0.00\ &quot;/ m2&quot;"/>
  </numFmts>
  <fonts count="70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hair"/>
    </border>
    <border>
      <left style="medium">
        <color indexed="8"/>
      </left>
      <right style="medium"/>
      <top style="medium">
        <color indexed="8"/>
      </top>
      <bottom style="hair"/>
    </border>
    <border>
      <left style="medium">
        <color indexed="8"/>
      </left>
      <right style="medium">
        <color indexed="8"/>
      </right>
      <top style="medium"/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 style="medium"/>
      <top style="medium">
        <color indexed="8"/>
      </top>
      <bottom/>
    </border>
    <border>
      <left style="medium">
        <color indexed="8"/>
      </left>
      <right style="thin">
        <color indexed="8"/>
      </right>
      <top style="hair"/>
      <bottom style="hair"/>
    </border>
    <border>
      <left style="medium">
        <color indexed="8"/>
      </left>
      <right style="medium"/>
      <top style="hair"/>
      <bottom style="hair"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>
        <color indexed="8"/>
      </right>
      <top style="medium">
        <color indexed="8"/>
      </top>
      <bottom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 applyNumberFormat="0">
      <alignment/>
      <protection/>
    </xf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>
      <alignment/>
      <protection/>
    </xf>
    <xf numFmtId="42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 applyBorder="0">
      <alignment/>
      <protection/>
    </xf>
    <xf numFmtId="0" fontId="0" fillId="31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0" fontId="58" fillId="32" borderId="0" applyNumberFormat="0" applyBorder="0" applyAlignment="0" applyProtection="0"/>
    <xf numFmtId="0" fontId="59" fillId="21" borderId="5" applyNumberFormat="0" applyAlignment="0" applyProtection="0"/>
    <xf numFmtId="41" fontId="0" fillId="0" borderId="0" applyFill="0" applyBorder="0" applyAlignment="0" applyProtection="0"/>
    <xf numFmtId="172" fontId="0" fillId="0" borderId="0">
      <alignment/>
      <protection/>
    </xf>
    <xf numFmtId="174" fontId="0" fillId="0" borderId="0">
      <alignment/>
      <protection/>
    </xf>
    <xf numFmtId="170" fontId="0" fillId="0" borderId="0" applyFill="0" applyBorder="0" applyAlignment="0" applyProtection="0"/>
    <xf numFmtId="0" fontId="1" fillId="0" borderId="6">
      <alignment horizontal="left" wrapText="1"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174" fontId="0" fillId="0" borderId="0">
      <alignment/>
      <protection/>
    </xf>
    <xf numFmtId="43" fontId="23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 applyProtection="1">
      <alignment vertical="center"/>
      <protection locked="0"/>
    </xf>
    <xf numFmtId="0" fontId="5" fillId="0" borderId="0" xfId="45" applyFont="1" applyFill="1" applyBorder="1" applyAlignment="1" applyProtection="1">
      <alignment vertical="center"/>
      <protection locked="0"/>
    </xf>
    <xf numFmtId="0" fontId="10" fillId="0" borderId="0" xfId="45" applyFont="1" applyFill="1" applyBorder="1" applyAlignment="1" applyProtection="1">
      <alignment horizontal="center" vertical="center"/>
      <protection locked="0"/>
    </xf>
    <xf numFmtId="0" fontId="0" fillId="0" borderId="0" xfId="45" applyFont="1" applyFill="1" applyBorder="1" applyAlignment="1" applyProtection="1">
      <alignment vertical="center"/>
      <protection locked="0"/>
    </xf>
    <xf numFmtId="171" fontId="5" fillId="0" borderId="0" xfId="45" applyNumberFormat="1" applyFont="1" applyFill="1" applyBorder="1" applyAlignment="1" applyProtection="1">
      <alignment vertical="center"/>
      <protection locked="0"/>
    </xf>
    <xf numFmtId="43" fontId="5" fillId="0" borderId="0" xfId="45" applyNumberFormat="1" applyFont="1" applyFill="1" applyBorder="1" applyAlignment="1" applyProtection="1">
      <alignment vertical="center"/>
      <protection locked="0"/>
    </xf>
    <xf numFmtId="0" fontId="10" fillId="33" borderId="0" xfId="45" applyFont="1" applyFill="1" applyBorder="1" applyAlignment="1" applyProtection="1">
      <alignment horizontal="center" vertical="center"/>
      <protection locked="0"/>
    </xf>
    <xf numFmtId="0" fontId="0" fillId="33" borderId="0" xfId="45" applyFont="1" applyFill="1" applyBorder="1" applyAlignment="1" applyProtection="1">
      <alignment vertical="center"/>
      <protection locked="0"/>
    </xf>
    <xf numFmtId="0" fontId="10" fillId="34" borderId="0" xfId="45" applyFont="1" applyFill="1" applyBorder="1" applyAlignment="1" applyProtection="1">
      <alignment horizontal="center" vertical="center"/>
      <protection locked="0"/>
    </xf>
    <xf numFmtId="175" fontId="3" fillId="0" borderId="11" xfId="45" applyNumberFormat="1" applyFont="1" applyFill="1" applyBorder="1" applyAlignment="1" applyProtection="1">
      <alignment horizontal="centerContinuous" vertical="center"/>
      <protection hidden="1"/>
    </xf>
    <xf numFmtId="175" fontId="0" fillId="0" borderId="12" xfId="45" applyNumberFormat="1" applyFont="1" applyFill="1" applyBorder="1" applyAlignment="1" applyProtection="1">
      <alignment horizontal="centerContinuous" vertical="center"/>
      <protection hidden="1"/>
    </xf>
    <xf numFmtId="0" fontId="3" fillId="0" borderId="12" xfId="45" applyFont="1" applyFill="1" applyBorder="1" applyAlignment="1" applyProtection="1">
      <alignment horizontal="center" vertical="center" wrapText="1"/>
      <protection hidden="1"/>
    </xf>
    <xf numFmtId="0" fontId="3" fillId="0" borderId="12" xfId="45" applyFont="1" applyFill="1" applyBorder="1" applyAlignment="1" applyProtection="1">
      <alignment horizontal="left" vertical="center" wrapText="1"/>
      <protection hidden="1"/>
    </xf>
    <xf numFmtId="49" fontId="67" fillId="35" borderId="13" xfId="45" applyNumberFormat="1" applyFont="1" applyFill="1" applyBorder="1" applyAlignment="1" applyProtection="1">
      <alignment horizontal="center" vertical="center"/>
      <protection hidden="1"/>
    </xf>
    <xf numFmtId="175" fontId="3" fillId="0" borderId="11" xfId="45" applyNumberFormat="1" applyFont="1" applyFill="1" applyBorder="1" applyAlignment="1" applyProtection="1">
      <alignment horizontal="center" vertical="center"/>
      <protection hidden="1"/>
    </xf>
    <xf numFmtId="175" fontId="0" fillId="0" borderId="12" xfId="45" applyNumberFormat="1" applyFont="1" applyFill="1" applyBorder="1" applyAlignment="1" applyProtection="1">
      <alignment horizontal="center" vertical="center"/>
      <protection hidden="1"/>
    </xf>
    <xf numFmtId="171" fontId="3" fillId="36" borderId="12" xfId="45" applyNumberFormat="1" applyFont="1" applyFill="1" applyBorder="1" applyAlignment="1" applyProtection="1">
      <alignment horizontal="center" vertical="center" wrapText="1"/>
      <protection hidden="1"/>
    </xf>
    <xf numFmtId="4" fontId="3" fillId="36" borderId="12" xfId="45" applyNumberFormat="1" applyFont="1" applyFill="1" applyBorder="1" applyAlignment="1" applyProtection="1">
      <alignment horizontal="left" vertical="center" wrapText="1"/>
      <protection hidden="1"/>
    </xf>
    <xf numFmtId="171" fontId="3" fillId="36" borderId="12" xfId="45" applyNumberFormat="1" applyFont="1" applyFill="1" applyBorder="1" applyAlignment="1" applyProtection="1">
      <alignment horizontal="centerContinuous" vertical="center" wrapText="1"/>
      <protection hidden="1"/>
    </xf>
    <xf numFmtId="0" fontId="10" fillId="33" borderId="0" xfId="45" applyFont="1" applyFill="1" applyBorder="1" applyAlignment="1" applyProtection="1" quotePrefix="1">
      <alignment horizontal="center" vertical="center"/>
      <protection locked="0"/>
    </xf>
    <xf numFmtId="175" fontId="9" fillId="8" borderId="11" xfId="45" applyNumberFormat="1" applyFont="1" applyFill="1" applyBorder="1" applyAlignment="1" applyProtection="1">
      <alignment horizontal="centerContinuous" vertical="center" wrapText="1"/>
      <protection hidden="1"/>
    </xf>
    <xf numFmtId="175" fontId="9" fillId="8" borderId="12" xfId="45" applyNumberFormat="1" applyFont="1" applyFill="1" applyBorder="1" applyAlignment="1" applyProtection="1">
      <alignment horizontal="centerContinuous" vertical="center" wrapText="1"/>
      <protection hidden="1"/>
    </xf>
    <xf numFmtId="175" fontId="3" fillId="0" borderId="14" xfId="45" applyNumberFormat="1" applyFont="1" applyFill="1" applyBorder="1" applyAlignment="1" applyProtection="1">
      <alignment horizontal="centerContinuous" vertical="center"/>
      <protection hidden="1"/>
    </xf>
    <xf numFmtId="175" fontId="0" fillId="0" borderId="15" xfId="45" applyNumberFormat="1" applyFont="1" applyFill="1" applyBorder="1" applyAlignment="1" applyProtection="1">
      <alignment horizontal="centerContinuous" vertical="center"/>
      <protection hidden="1"/>
    </xf>
    <xf numFmtId="0" fontId="3" fillId="0" borderId="15" xfId="45" applyFont="1" applyFill="1" applyBorder="1" applyAlignment="1" applyProtection="1">
      <alignment horizontal="center" vertical="center" wrapText="1"/>
      <protection hidden="1"/>
    </xf>
    <xf numFmtId="0" fontId="3" fillId="0" borderId="15" xfId="45" applyFont="1" applyFill="1" applyBorder="1" applyAlignment="1" applyProtection="1">
      <alignment horizontal="left" vertical="center" wrapText="1"/>
      <protection hidden="1"/>
    </xf>
    <xf numFmtId="175" fontId="9" fillId="8" borderId="16" xfId="45" applyNumberFormat="1" applyFont="1" applyFill="1" applyBorder="1" applyAlignment="1" applyProtection="1">
      <alignment horizontal="centerContinuous" vertical="center" wrapText="1"/>
      <protection hidden="1"/>
    </xf>
    <xf numFmtId="175" fontId="9" fillId="8" borderId="17" xfId="45" applyNumberFormat="1" applyFont="1" applyFill="1" applyBorder="1" applyAlignment="1" applyProtection="1">
      <alignment horizontal="centerContinuous" vertical="center" wrapText="1"/>
      <protection hidden="1"/>
    </xf>
    <xf numFmtId="171" fontId="3" fillId="36" borderId="17" xfId="45" applyNumberFormat="1" applyFont="1" applyFill="1" applyBorder="1" applyAlignment="1" applyProtection="1">
      <alignment horizontal="center" vertical="center" wrapText="1"/>
      <protection hidden="1"/>
    </xf>
    <xf numFmtId="4" fontId="3" fillId="36" borderId="17" xfId="45" applyNumberFormat="1" applyFont="1" applyFill="1" applyBorder="1" applyAlignment="1" applyProtection="1">
      <alignment horizontal="left" vertical="center" wrapText="1"/>
      <protection hidden="1"/>
    </xf>
    <xf numFmtId="171" fontId="3" fillId="36" borderId="17" xfId="45" applyNumberFormat="1" applyFont="1" applyFill="1" applyBorder="1" applyAlignment="1" applyProtection="1">
      <alignment horizontal="centerContinuous" vertical="center" wrapText="1"/>
      <protection hidden="1"/>
    </xf>
    <xf numFmtId="0" fontId="0" fillId="0" borderId="18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 wrapText="1"/>
      <protection locked="0"/>
    </xf>
    <xf numFmtId="171" fontId="3" fillId="36" borderId="12" xfId="45" applyNumberFormat="1" applyFont="1" applyFill="1" applyBorder="1" applyAlignment="1" applyProtection="1">
      <alignment horizontal="centerContinuous" vertical="center" wrapText="1"/>
      <protection locked="0"/>
    </xf>
    <xf numFmtId="10" fontId="0" fillId="0" borderId="0" xfId="69" applyNumberFormat="1" applyBorder="1" applyProtection="1">
      <alignment/>
      <protection locked="0"/>
    </xf>
    <xf numFmtId="171" fontId="3" fillId="0" borderId="19" xfId="49" applyFont="1" applyFill="1" applyBorder="1" applyAlignment="1" applyProtection="1">
      <alignment horizontal="centerContinuous" vertical="center"/>
      <protection locked="0"/>
    </xf>
    <xf numFmtId="10" fontId="0" fillId="0" borderId="0" xfId="69" applyNumberFormat="1" applyProtection="1">
      <alignment/>
      <protection locked="0"/>
    </xf>
    <xf numFmtId="171" fontId="3" fillId="0" borderId="20" xfId="49" applyFont="1" applyFill="1" applyBorder="1" applyAlignment="1" applyProtection="1">
      <alignment horizontal="centerContinuous" vertical="center"/>
      <protection locked="0"/>
    </xf>
    <xf numFmtId="171" fontId="3" fillId="36" borderId="17" xfId="45" applyNumberFormat="1" applyFont="1" applyFill="1" applyBorder="1" applyAlignment="1" applyProtection="1">
      <alignment horizontal="centerContinuous" vertical="center" wrapText="1"/>
      <protection locked="0"/>
    </xf>
    <xf numFmtId="0" fontId="17" fillId="0" borderId="0" xfId="45" applyFont="1" applyAlignment="1" applyProtection="1">
      <alignment vertical="center"/>
      <protection locked="0"/>
    </xf>
    <xf numFmtId="0" fontId="17" fillId="0" borderId="0" xfId="45" applyFont="1" applyAlignment="1" applyProtection="1">
      <alignment horizontal="center" vertical="center"/>
      <protection locked="0"/>
    </xf>
    <xf numFmtId="0" fontId="17" fillId="0" borderId="0" xfId="45" applyFont="1" applyAlignment="1" applyProtection="1">
      <alignment horizontal="center" vertical="center" wrapText="1"/>
      <protection locked="0"/>
    </xf>
    <xf numFmtId="0" fontId="6" fillId="0" borderId="0" xfId="45" applyFont="1" applyAlignment="1" applyProtection="1">
      <alignment horizontal="left" vertical="center" wrapText="1"/>
      <protection locked="0"/>
    </xf>
    <xf numFmtId="0" fontId="12" fillId="0" borderId="0" xfId="45" applyFont="1" applyAlignment="1" applyProtection="1">
      <alignment horizontal="center" vertical="center"/>
      <protection locked="0"/>
    </xf>
    <xf numFmtId="4" fontId="12" fillId="0" borderId="0" xfId="45" applyNumberFormat="1" applyFont="1" applyAlignment="1" applyProtection="1">
      <alignment horizontal="center" vertical="center"/>
      <protection locked="0"/>
    </xf>
    <xf numFmtId="0" fontId="0" fillId="0" borderId="0" xfId="45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right" vertical="center"/>
      <protection locked="0"/>
    </xf>
    <xf numFmtId="43" fontId="12" fillId="0" borderId="0" xfId="45" applyNumberFormat="1" applyFont="1" applyAlignment="1" applyProtection="1">
      <alignment horizontal="right" vertical="center"/>
      <protection locked="0"/>
    </xf>
    <xf numFmtId="173" fontId="0" fillId="0" borderId="0" xfId="45" applyNumberFormat="1" applyFont="1" applyBorder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center" vertical="center" wrapText="1"/>
      <protection locked="0"/>
    </xf>
    <xf numFmtId="4" fontId="0" fillId="0" borderId="0" xfId="45" applyNumberFormat="1" applyFont="1" applyAlignment="1" applyProtection="1">
      <alignment vertical="center"/>
      <protection locked="0"/>
    </xf>
    <xf numFmtId="4" fontId="0" fillId="0" borderId="0" xfId="45" applyNumberFormat="1" applyFont="1" applyAlignment="1" applyProtection="1">
      <alignment horizontal="center" vertical="center"/>
      <protection locked="0"/>
    </xf>
    <xf numFmtId="0" fontId="13" fillId="0" borderId="0" xfId="45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45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171" fontId="0" fillId="0" borderId="0" xfId="49" applyFont="1" applyFill="1" applyBorder="1" applyAlignment="1" applyProtection="1">
      <alignment horizontal="center" vertical="center"/>
      <protection locked="0"/>
    </xf>
    <xf numFmtId="0" fontId="4" fillId="0" borderId="18" xfId="45" applyFont="1" applyBorder="1" applyAlignment="1" applyProtection="1">
      <alignment vertical="center" wrapText="1"/>
      <protection hidden="1"/>
    </xf>
    <xf numFmtId="0" fontId="4" fillId="0" borderId="0" xfId="45" applyFont="1" applyBorder="1" applyAlignment="1" applyProtection="1">
      <alignment horizontal="center"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6" fillId="0" borderId="0" xfId="45" applyFont="1" applyFill="1" applyBorder="1" applyAlignment="1" applyProtection="1">
      <alignment vertical="center"/>
      <protection hidden="1"/>
    </xf>
    <xf numFmtId="173" fontId="4" fillId="0" borderId="21" xfId="45" applyNumberFormat="1" applyFont="1" applyBorder="1" applyAlignment="1" applyProtection="1">
      <alignment horizontal="center" vertical="center" wrapText="1"/>
      <protection hidden="1"/>
    </xf>
    <xf numFmtId="0" fontId="4" fillId="0" borderId="18" xfId="45" applyFont="1" applyBorder="1" applyAlignment="1" applyProtection="1">
      <alignment horizontal="left" vertical="center"/>
      <protection hidden="1"/>
    </xf>
    <xf numFmtId="0" fontId="4" fillId="0" borderId="0" xfId="45" applyFont="1" applyFill="1" applyBorder="1" applyAlignment="1" applyProtection="1">
      <alignment horizontal="left" vertical="center" wrapText="1"/>
      <protection hidden="1"/>
    </xf>
    <xf numFmtId="0" fontId="4" fillId="0" borderId="21" xfId="45" applyFont="1" applyBorder="1" applyAlignment="1" applyProtection="1">
      <alignment horizontal="center" vertical="center" wrapText="1"/>
      <protection hidden="1"/>
    </xf>
    <xf numFmtId="0" fontId="4" fillId="0" borderId="18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horizontal="center" vertical="center"/>
      <protection hidden="1"/>
    </xf>
    <xf numFmtId="0" fontId="4" fillId="0" borderId="0" xfId="45" applyFont="1" applyBorder="1" applyAlignment="1" applyProtection="1">
      <alignment horizontal="left" vertical="center"/>
      <protection hidden="1"/>
    </xf>
    <xf numFmtId="0" fontId="7" fillId="0" borderId="0" xfId="45" applyFont="1" applyBorder="1" applyAlignment="1" applyProtection="1">
      <alignment horizontal="centerContinuous" vertical="center" wrapText="1"/>
      <protection hidden="1"/>
    </xf>
    <xf numFmtId="181" fontId="4" fillId="0" borderId="0" xfId="49" applyNumberFormat="1" applyFont="1" applyFill="1" applyBorder="1" applyAlignment="1" applyProtection="1">
      <alignment horizontal="center" vertical="center" wrapText="1"/>
      <protection hidden="1"/>
    </xf>
    <xf numFmtId="171" fontId="4" fillId="0" borderId="21" xfId="45" applyNumberFormat="1" applyFont="1" applyBorder="1" applyAlignment="1" applyProtection="1">
      <alignment horizontal="center" vertical="center" wrapText="1"/>
      <protection hidden="1"/>
    </xf>
    <xf numFmtId="0" fontId="4" fillId="0" borderId="0" xfId="45" applyFont="1" applyFill="1" applyBorder="1" applyAlignment="1" applyProtection="1">
      <alignment horizontal="left" vertical="center"/>
      <protection hidden="1"/>
    </xf>
    <xf numFmtId="4" fontId="4" fillId="0" borderId="0" xfId="45" applyNumberFormat="1" applyFont="1" applyFill="1" applyBorder="1" applyAlignment="1" applyProtection="1">
      <alignment horizontal="center" vertical="center" wrapText="1"/>
      <protection hidden="1"/>
    </xf>
    <xf numFmtId="182" fontId="4" fillId="0" borderId="0" xfId="45" applyNumberFormat="1" applyFont="1" applyBorder="1" applyAlignment="1" applyProtection="1">
      <alignment horizontal="center" vertical="center" wrapText="1"/>
      <protection hidden="1"/>
    </xf>
    <xf numFmtId="171" fontId="4" fillId="0" borderId="21" xfId="49" applyFont="1" applyFill="1" applyBorder="1" applyAlignment="1" applyProtection="1">
      <alignment horizontal="center" vertical="center" wrapText="1"/>
      <protection hidden="1"/>
    </xf>
    <xf numFmtId="0" fontId="4" fillId="0" borderId="18" xfId="45" applyFont="1" applyBorder="1" applyAlignment="1" applyProtection="1">
      <alignment horizontal="left" vertical="center" wrapText="1"/>
      <protection hidden="1"/>
    </xf>
    <xf numFmtId="0" fontId="7" fillId="0" borderId="0" xfId="45" applyFont="1" applyBorder="1" applyAlignment="1" applyProtection="1">
      <alignment horizontal="center" vertical="center" wrapText="1"/>
      <protection hidden="1"/>
    </xf>
    <xf numFmtId="171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21" xfId="45" applyNumberFormat="1" applyFont="1" applyBorder="1" applyAlignment="1" applyProtection="1">
      <alignment horizontal="center" vertical="center" wrapText="1"/>
      <protection hidden="1"/>
    </xf>
    <xf numFmtId="0" fontId="4" fillId="0" borderId="22" xfId="45" applyFont="1" applyBorder="1" applyAlignment="1" applyProtection="1">
      <alignment vertical="center"/>
      <protection hidden="1"/>
    </xf>
    <xf numFmtId="0" fontId="6" fillId="0" borderId="23" xfId="45" applyFont="1" applyFill="1" applyBorder="1" applyAlignment="1" applyProtection="1">
      <alignment horizontal="center" vertical="center"/>
      <protection hidden="1"/>
    </xf>
    <xf numFmtId="0" fontId="6" fillId="0" borderId="23" xfId="45" applyFont="1" applyFill="1" applyBorder="1" applyAlignment="1" applyProtection="1">
      <alignment horizontal="centerContinuous" vertical="center"/>
      <protection hidden="1"/>
    </xf>
    <xf numFmtId="0" fontId="7" fillId="0" borderId="23" xfId="45" applyFont="1" applyBorder="1" applyAlignment="1" applyProtection="1">
      <alignment horizontal="centerContinuous" vertical="center" wrapText="1"/>
      <protection hidden="1"/>
    </xf>
    <xf numFmtId="183" fontId="4" fillId="0" borderId="23" xfId="49" applyNumberFormat="1" applyFont="1" applyFill="1" applyBorder="1" applyAlignment="1" applyProtection="1">
      <alignment horizontal="center" vertical="center" wrapText="1"/>
      <protection hidden="1"/>
    </xf>
    <xf numFmtId="0" fontId="6" fillId="0" borderId="24" xfId="45" applyFont="1" applyFill="1" applyBorder="1" applyAlignment="1" applyProtection="1">
      <alignment vertical="center"/>
      <protection hidden="1"/>
    </xf>
    <xf numFmtId="0" fontId="0" fillId="0" borderId="22" xfId="45" applyFont="1" applyBorder="1" applyAlignment="1" applyProtection="1">
      <alignment vertical="center" wrapText="1"/>
      <protection hidden="1"/>
    </xf>
    <xf numFmtId="0" fontId="0" fillId="0" borderId="23" xfId="45" applyFont="1" applyBorder="1" applyAlignment="1" applyProtection="1">
      <alignment horizontal="center" vertical="center" wrapText="1"/>
      <protection hidden="1"/>
    </xf>
    <xf numFmtId="0" fontId="0" fillId="0" borderId="23" xfId="45" applyFont="1" applyFill="1" applyBorder="1" applyAlignment="1" applyProtection="1">
      <alignment vertical="center" wrapText="1"/>
      <protection hidden="1"/>
    </xf>
    <xf numFmtId="0" fontId="0" fillId="0" borderId="23" xfId="45" applyFont="1" applyBorder="1" applyAlignment="1" applyProtection="1">
      <alignment horizontal="left" vertical="center" wrapText="1"/>
      <protection hidden="1"/>
    </xf>
    <xf numFmtId="4" fontId="0" fillId="0" borderId="23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24" xfId="45" applyFont="1" applyBorder="1" applyAlignment="1" applyProtection="1">
      <alignment horizontal="center" vertical="center" wrapText="1"/>
      <protection hidden="1"/>
    </xf>
    <xf numFmtId="0" fontId="67" fillId="35" borderId="20" xfId="45" applyFont="1" applyFill="1" applyBorder="1" applyAlignment="1" applyProtection="1">
      <alignment horizontal="center" vertical="center" wrapText="1"/>
      <protection hidden="1"/>
    </xf>
    <xf numFmtId="0" fontId="67" fillId="35" borderId="25" xfId="45" applyFont="1" applyFill="1" applyBorder="1" applyAlignment="1" applyProtection="1">
      <alignment horizontal="left" vertical="center" wrapText="1"/>
      <protection hidden="1"/>
    </xf>
    <xf numFmtId="0" fontId="67" fillId="35" borderId="26" xfId="45" applyFont="1" applyFill="1" applyBorder="1" applyAlignment="1" applyProtection="1">
      <alignment horizontal="center" vertical="center" wrapText="1"/>
      <protection hidden="1"/>
    </xf>
    <xf numFmtId="4" fontId="67" fillId="37" borderId="25" xfId="45" applyNumberFormat="1" applyFont="1" applyFill="1" applyBorder="1" applyAlignment="1" applyProtection="1">
      <alignment horizontal="center" vertical="center" wrapText="1"/>
      <protection hidden="1"/>
    </xf>
    <xf numFmtId="4" fontId="67" fillId="35" borderId="26" xfId="45" applyNumberFormat="1" applyFont="1" applyFill="1" applyBorder="1" applyAlignment="1" applyProtection="1">
      <alignment horizontal="center" vertical="center" wrapText="1"/>
      <protection hidden="1"/>
    </xf>
    <xf numFmtId="171" fontId="67" fillId="35" borderId="26" xfId="49" applyFont="1" applyFill="1" applyBorder="1" applyAlignment="1" applyProtection="1">
      <alignment horizontal="center" vertical="center" wrapText="1"/>
      <protection hidden="1"/>
    </xf>
    <xf numFmtId="173" fontId="67" fillId="35" borderId="27" xfId="45" applyNumberFormat="1" applyFont="1" applyFill="1" applyBorder="1" applyAlignment="1" applyProtection="1">
      <alignment horizontal="center" vertical="center" wrapText="1"/>
      <protection hidden="1"/>
    </xf>
    <xf numFmtId="10" fontId="3" fillId="8" borderId="28" xfId="69" applyNumberFormat="1" applyFont="1" applyFill="1" applyBorder="1" applyAlignment="1" applyProtection="1">
      <alignment vertical="center"/>
      <protection hidden="1"/>
    </xf>
    <xf numFmtId="171" fontId="3" fillId="0" borderId="19" xfId="49" applyFont="1" applyFill="1" applyBorder="1" applyAlignment="1" applyProtection="1">
      <alignment horizontal="centerContinuous" vertical="center"/>
      <protection hidden="1"/>
    </xf>
    <xf numFmtId="10" fontId="3" fillId="0" borderId="29" xfId="69" applyNumberFormat="1" applyFont="1" applyBorder="1" applyAlignment="1" applyProtection="1">
      <alignment vertical="center"/>
      <protection hidden="1"/>
    </xf>
    <xf numFmtId="0" fontId="10" fillId="0" borderId="30" xfId="45" applyFont="1" applyFill="1" applyBorder="1" applyAlignment="1" applyProtection="1">
      <alignment horizontal="center" vertical="center" wrapText="1"/>
      <protection hidden="1"/>
    </xf>
    <xf numFmtId="0" fontId="10" fillId="0" borderId="31" xfId="45" applyFont="1" applyFill="1" applyBorder="1" applyAlignment="1" applyProtection="1">
      <alignment horizontal="center" vertical="center" wrapText="1"/>
      <protection hidden="1"/>
    </xf>
    <xf numFmtId="0" fontId="10" fillId="0" borderId="31" xfId="45" applyFont="1" applyFill="1" applyBorder="1" applyAlignment="1" applyProtection="1">
      <alignment vertical="center" wrapText="1"/>
      <protection hidden="1"/>
    </xf>
    <xf numFmtId="2" fontId="10" fillId="0" borderId="31" xfId="45" applyNumberFormat="1" applyFont="1" applyFill="1" applyBorder="1" applyAlignment="1" applyProtection="1">
      <alignment horizontal="center" vertical="center" wrapText="1"/>
      <protection hidden="1"/>
    </xf>
    <xf numFmtId="171" fontId="0" fillId="0" borderId="31" xfId="49" applyBorder="1" applyAlignment="1" applyProtection="1">
      <alignment vertical="center"/>
      <protection hidden="1"/>
    </xf>
    <xf numFmtId="171" fontId="0" fillId="0" borderId="32" xfId="49" applyBorder="1" applyAlignment="1" applyProtection="1">
      <alignment vertical="center"/>
      <protection hidden="1"/>
    </xf>
    <xf numFmtId="10" fontId="0" fillId="0" borderId="33" xfId="69" applyNumberFormat="1" applyFont="1" applyBorder="1" applyAlignment="1" applyProtection="1">
      <alignment vertical="center"/>
      <protection hidden="1"/>
    </xf>
    <xf numFmtId="0" fontId="10" fillId="0" borderId="34" xfId="45" applyFont="1" applyFill="1" applyBorder="1" applyAlignment="1" applyProtection="1">
      <alignment horizontal="center" vertical="center" wrapText="1"/>
      <protection hidden="1"/>
    </xf>
    <xf numFmtId="0" fontId="10" fillId="0" borderId="35" xfId="45" applyFont="1" applyFill="1" applyBorder="1" applyAlignment="1" applyProtection="1">
      <alignment horizontal="center" vertical="center" wrapText="1"/>
      <protection hidden="1"/>
    </xf>
    <xf numFmtId="0" fontId="10" fillId="0" borderId="35" xfId="45" applyFont="1" applyFill="1" applyBorder="1" applyAlignment="1" applyProtection="1">
      <alignment vertical="center" wrapText="1"/>
      <protection hidden="1"/>
    </xf>
    <xf numFmtId="2" fontId="10" fillId="0" borderId="35" xfId="45" applyNumberFormat="1" applyFont="1" applyFill="1" applyBorder="1" applyAlignment="1" applyProtection="1">
      <alignment horizontal="center" vertical="center" wrapText="1"/>
      <protection hidden="1"/>
    </xf>
    <xf numFmtId="0" fontId="10" fillId="0" borderId="36" xfId="45" applyFont="1" applyFill="1" applyBorder="1" applyAlignment="1" applyProtection="1">
      <alignment horizontal="center" vertical="center" wrapText="1"/>
      <protection hidden="1"/>
    </xf>
    <xf numFmtId="0" fontId="10" fillId="0" borderId="37" xfId="45" applyFont="1" applyFill="1" applyBorder="1" applyAlignment="1" applyProtection="1">
      <alignment horizontal="center" vertical="center" wrapText="1"/>
      <protection hidden="1"/>
    </xf>
    <xf numFmtId="0" fontId="10" fillId="0" borderId="37" xfId="45" applyFont="1" applyFill="1" applyBorder="1" applyAlignment="1" applyProtection="1">
      <alignment vertical="center" wrapText="1"/>
      <protection hidden="1"/>
    </xf>
    <xf numFmtId="2" fontId="10" fillId="0" borderId="37" xfId="45" applyNumberFormat="1" applyFont="1" applyFill="1" applyBorder="1" applyAlignment="1" applyProtection="1">
      <alignment horizontal="center" vertical="center" wrapText="1"/>
      <protection hidden="1"/>
    </xf>
    <xf numFmtId="171" fontId="3" fillId="0" borderId="20" xfId="49" applyFont="1" applyFill="1" applyBorder="1" applyAlignment="1" applyProtection="1">
      <alignment horizontal="centerContinuous" vertical="center"/>
      <protection hidden="1"/>
    </xf>
    <xf numFmtId="10" fontId="3" fillId="0" borderId="38" xfId="69" applyNumberFormat="1" applyFont="1" applyBorder="1" applyAlignment="1" applyProtection="1">
      <alignment vertical="center"/>
      <protection hidden="1"/>
    </xf>
    <xf numFmtId="10" fontId="3" fillId="8" borderId="39" xfId="69" applyNumberFormat="1" applyFont="1" applyFill="1" applyBorder="1" applyAlignment="1" applyProtection="1">
      <alignment vertical="center"/>
      <protection hidden="1"/>
    </xf>
    <xf numFmtId="0" fontId="67" fillId="35" borderId="22" xfId="45" applyFont="1" applyFill="1" applyBorder="1" applyAlignment="1" applyProtection="1">
      <alignment vertical="center"/>
      <protection hidden="1"/>
    </xf>
    <xf numFmtId="0" fontId="67" fillId="35" borderId="40" xfId="45" applyFont="1" applyFill="1" applyBorder="1" applyAlignment="1" applyProtection="1">
      <alignment horizontal="center" vertical="center"/>
      <protection hidden="1"/>
    </xf>
    <xf numFmtId="0" fontId="67" fillId="35" borderId="40" xfId="45" applyFont="1" applyFill="1" applyBorder="1" applyAlignment="1" applyProtection="1">
      <alignment vertical="center"/>
      <protection hidden="1"/>
    </xf>
    <xf numFmtId="0" fontId="67" fillId="35" borderId="23" xfId="45" applyFont="1" applyFill="1" applyBorder="1" applyAlignment="1" applyProtection="1">
      <alignment horizontal="left" vertical="center"/>
      <protection hidden="1"/>
    </xf>
    <xf numFmtId="0" fontId="67" fillId="35" borderId="23" xfId="45" applyFont="1" applyFill="1" applyBorder="1" applyAlignment="1" applyProtection="1">
      <alignment horizontal="center" vertical="center"/>
      <protection hidden="1"/>
    </xf>
    <xf numFmtId="4" fontId="67" fillId="37" borderId="41" xfId="45" applyNumberFormat="1" applyFont="1" applyFill="1" applyBorder="1" applyAlignment="1" applyProtection="1">
      <alignment horizontal="center" vertical="center"/>
      <protection hidden="1"/>
    </xf>
    <xf numFmtId="9" fontId="67" fillId="35" borderId="24" xfId="45" applyNumberFormat="1" applyFont="1" applyFill="1" applyBorder="1" applyAlignment="1" applyProtection="1">
      <alignment horizontal="center" vertical="center" wrapText="1"/>
      <protection hidden="1"/>
    </xf>
    <xf numFmtId="0" fontId="67" fillId="35" borderId="19" xfId="45" applyFont="1" applyFill="1" applyBorder="1" applyAlignment="1" applyProtection="1">
      <alignment vertical="center"/>
      <protection hidden="1"/>
    </xf>
    <xf numFmtId="0" fontId="67" fillId="35" borderId="19" xfId="45" applyFont="1" applyFill="1" applyBorder="1" applyAlignment="1" applyProtection="1">
      <alignment horizontal="left" vertical="center"/>
      <protection hidden="1"/>
    </xf>
    <xf numFmtId="10" fontId="67" fillId="37" borderId="42" xfId="69" applyNumberFormat="1" applyFont="1" applyFill="1" applyBorder="1" applyAlignment="1" applyProtection="1">
      <alignment horizontal="center" vertical="center"/>
      <protection hidden="1"/>
    </xf>
    <xf numFmtId="9" fontId="67" fillId="35" borderId="29" xfId="45" applyNumberFormat="1" applyFont="1" applyFill="1" applyBorder="1" applyAlignment="1" applyProtection="1">
      <alignment horizontal="center" vertical="center" wrapText="1"/>
      <protection hidden="1"/>
    </xf>
    <xf numFmtId="10" fontId="67" fillId="7" borderId="42" xfId="69" applyNumberFormat="1" applyFont="1" applyFill="1" applyBorder="1" applyAlignment="1" applyProtection="1">
      <alignment horizontal="center" vertical="center"/>
      <protection locked="0"/>
    </xf>
    <xf numFmtId="171" fontId="0" fillId="7" borderId="31" xfId="49" applyFill="1" applyBorder="1" applyAlignment="1" applyProtection="1">
      <alignment vertical="center"/>
      <protection locked="0"/>
    </xf>
    <xf numFmtId="171" fontId="0" fillId="7" borderId="35" xfId="49" applyFill="1" applyBorder="1" applyAlignment="1" applyProtection="1">
      <alignment vertical="center"/>
      <protection locked="0"/>
    </xf>
    <xf numFmtId="171" fontId="0" fillId="7" borderId="0" xfId="49" applyFill="1" applyBorder="1" applyProtection="1">
      <alignment/>
      <protection locked="0"/>
    </xf>
    <xf numFmtId="171" fontId="0" fillId="7" borderId="37" xfId="49" applyFill="1" applyBorder="1" applyAlignment="1" applyProtection="1">
      <alignment vertical="center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45" applyFont="1" applyAlignment="1" applyProtection="1">
      <alignment vertical="center"/>
      <protection locked="0"/>
    </xf>
    <xf numFmtId="4" fontId="3" fillId="0" borderId="0" xfId="45" applyNumberFormat="1" applyFont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171" fontId="0" fillId="0" borderId="0" xfId="49" applyFont="1" applyAlignment="1" applyProtection="1">
      <alignment horizontal="center" vertical="center" wrapText="1"/>
      <protection locked="0"/>
    </xf>
    <xf numFmtId="173" fontId="10" fillId="0" borderId="0" xfId="45" applyNumberFormat="1" applyFont="1" applyAlignment="1" applyProtection="1">
      <alignment horizontal="center" vertical="center" wrapText="1"/>
      <protection locked="0"/>
    </xf>
    <xf numFmtId="0" fontId="0" fillId="0" borderId="0" xfId="45" applyFont="1" applyAlignment="1" applyProtection="1">
      <alignment vertical="center"/>
      <protection locked="0"/>
    </xf>
    <xf numFmtId="176" fontId="0" fillId="0" borderId="0" xfId="45" applyNumberFormat="1" applyFont="1" applyAlignment="1" applyProtection="1">
      <alignment horizontal="center" vertical="center" wrapText="1"/>
      <protection locked="0"/>
    </xf>
    <xf numFmtId="0" fontId="4" fillId="0" borderId="0" xfId="45" applyFont="1" applyAlignment="1" applyProtection="1">
      <alignment horizontal="center" vertical="center"/>
      <protection locked="0"/>
    </xf>
    <xf numFmtId="0" fontId="16" fillId="0" borderId="0" xfId="66" applyFont="1" applyAlignment="1" applyProtection="1">
      <alignment horizontal="center" vertical="center"/>
      <protection locked="0"/>
    </xf>
    <xf numFmtId="190" fontId="16" fillId="0" borderId="0" xfId="66" applyNumberFormat="1" applyFont="1" applyAlignment="1" applyProtection="1">
      <alignment horizontal="center" vertical="center"/>
      <protection locked="0"/>
    </xf>
    <xf numFmtId="4" fontId="16" fillId="0" borderId="0" xfId="66" applyNumberFormat="1" applyFont="1" applyAlignment="1" applyProtection="1">
      <alignment vertical="center"/>
      <protection locked="0"/>
    </xf>
    <xf numFmtId="4" fontId="11" fillId="0" borderId="0" xfId="66" applyNumberFormat="1" applyFont="1" applyAlignment="1" applyProtection="1">
      <alignment vertical="center"/>
      <protection locked="0"/>
    </xf>
    <xf numFmtId="0" fontId="4" fillId="0" borderId="43" xfId="45" applyFont="1" applyBorder="1" applyAlignment="1" applyProtection="1">
      <alignment horizontal="left" vertical="center" wrapText="1"/>
      <protection hidden="1"/>
    </xf>
    <xf numFmtId="0" fontId="4" fillId="0" borderId="18" xfId="45" applyFont="1" applyBorder="1" applyAlignment="1" applyProtection="1">
      <alignment horizontal="center" vertical="center" wrapText="1"/>
      <protection hidden="1"/>
    </xf>
    <xf numFmtId="0" fontId="4" fillId="0" borderId="0" xfId="45" applyFont="1" applyAlignment="1" applyProtection="1">
      <alignment vertical="center" wrapText="1"/>
      <protection hidden="1"/>
    </xf>
    <xf numFmtId="4" fontId="4" fillId="0" borderId="0" xfId="45" applyNumberFormat="1" applyFont="1" applyAlignment="1" applyProtection="1">
      <alignment horizontal="center" vertical="center" wrapText="1"/>
      <protection hidden="1"/>
    </xf>
    <xf numFmtId="176" fontId="4" fillId="0" borderId="21" xfId="45" applyNumberFormat="1" applyFont="1" applyBorder="1" applyAlignment="1" applyProtection="1">
      <alignment horizontal="right" vertical="center" wrapText="1"/>
      <protection hidden="1"/>
    </xf>
    <xf numFmtId="0" fontId="4" fillId="0" borderId="0" xfId="45" applyFont="1" applyAlignment="1" applyProtection="1">
      <alignment horizontal="left" vertical="center" wrapText="1"/>
      <protection hidden="1"/>
    </xf>
    <xf numFmtId="0" fontId="6" fillId="0" borderId="0" xfId="45" applyFont="1" applyAlignment="1" applyProtection="1">
      <alignment vertical="center"/>
      <protection hidden="1"/>
    </xf>
    <xf numFmtId="0" fontId="7" fillId="0" borderId="0" xfId="45" applyFont="1" applyAlignment="1" applyProtection="1">
      <alignment vertical="center" wrapText="1"/>
      <protection hidden="1"/>
    </xf>
    <xf numFmtId="4" fontId="4" fillId="0" borderId="0" xfId="45" applyNumberFormat="1" applyFont="1" applyAlignment="1" applyProtection="1">
      <alignment vertical="center" wrapText="1"/>
      <protection hidden="1"/>
    </xf>
    <xf numFmtId="4" fontId="4" fillId="0" borderId="21" xfId="45" applyNumberFormat="1" applyFont="1" applyBorder="1" applyAlignment="1" applyProtection="1">
      <alignment horizontal="right" vertical="center" wrapText="1"/>
      <protection hidden="1"/>
    </xf>
    <xf numFmtId="177" fontId="4" fillId="0" borderId="21" xfId="45" applyNumberFormat="1" applyFont="1" applyBorder="1" applyAlignment="1" applyProtection="1">
      <alignment horizontal="right" vertical="center" wrapText="1"/>
      <protection hidden="1"/>
    </xf>
    <xf numFmtId="206" fontId="4" fillId="0" borderId="0" xfId="49" applyNumberFormat="1" applyFont="1" applyBorder="1" applyAlignment="1" applyProtection="1">
      <alignment horizontal="left" vertical="center" wrapText="1"/>
      <protection hidden="1"/>
    </xf>
    <xf numFmtId="0" fontId="3" fillId="0" borderId="22" xfId="45" applyFont="1" applyBorder="1" applyAlignment="1" applyProtection="1">
      <alignment horizontal="center" vertical="center" wrapText="1"/>
      <protection hidden="1"/>
    </xf>
    <xf numFmtId="0" fontId="3" fillId="0" borderId="23" xfId="45" applyFont="1" applyBorder="1" applyAlignment="1" applyProtection="1">
      <alignment vertical="center" wrapText="1"/>
      <protection hidden="1"/>
    </xf>
    <xf numFmtId="0" fontId="3" fillId="0" borderId="24" xfId="45" applyFont="1" applyBorder="1" applyAlignment="1" applyProtection="1">
      <alignment vertical="center" wrapText="1"/>
      <protection hidden="1"/>
    </xf>
    <xf numFmtId="0" fontId="67" fillId="35" borderId="44" xfId="45" applyFont="1" applyFill="1" applyBorder="1" applyAlignment="1" applyProtection="1">
      <alignment horizontal="center" vertical="center" wrapText="1"/>
      <protection hidden="1"/>
    </xf>
    <xf numFmtId="0" fontId="67" fillId="35" borderId="45" xfId="45" applyFont="1" applyFill="1" applyBorder="1" applyAlignment="1" applyProtection="1">
      <alignment horizontal="center" vertical="center" wrapText="1"/>
      <protection hidden="1"/>
    </xf>
    <xf numFmtId="171" fontId="67" fillId="35" borderId="44" xfId="49" applyFont="1" applyFill="1" applyBorder="1" applyAlignment="1" applyProtection="1">
      <alignment horizontal="center" vertical="center" wrapText="1"/>
      <protection hidden="1"/>
    </xf>
    <xf numFmtId="173" fontId="68" fillId="35" borderId="44" xfId="45" applyNumberFormat="1" applyFont="1" applyFill="1" applyBorder="1" applyAlignment="1" applyProtection="1">
      <alignment horizontal="center" vertical="center" wrapText="1"/>
      <protection hidden="1"/>
    </xf>
    <xf numFmtId="175" fontId="9" fillId="38" borderId="46" xfId="45" applyNumberFormat="1" applyFont="1" applyFill="1" applyBorder="1" applyAlignment="1" applyProtection="1">
      <alignment horizontal="center" vertical="center" wrapText="1"/>
      <protection hidden="1"/>
    </xf>
    <xf numFmtId="4" fontId="9" fillId="39" borderId="47" xfId="45" applyNumberFormat="1" applyFont="1" applyFill="1" applyBorder="1" applyAlignment="1" applyProtection="1">
      <alignment horizontal="center" vertical="center" wrapText="1"/>
      <protection hidden="1"/>
    </xf>
    <xf numFmtId="171" fontId="10" fillId="38" borderId="48" xfId="49" applyFont="1" applyFill="1" applyBorder="1" applyAlignment="1" applyProtection="1">
      <alignment horizontal="center" vertical="center" wrapText="1"/>
      <protection hidden="1"/>
    </xf>
    <xf numFmtId="171" fontId="10" fillId="38" borderId="49" xfId="49" applyFont="1" applyFill="1" applyBorder="1" applyAlignment="1" applyProtection="1">
      <alignment horizontal="center" vertical="center" wrapText="1"/>
      <protection hidden="1"/>
    </xf>
    <xf numFmtId="10" fontId="9" fillId="38" borderId="50" xfId="69" applyNumberFormat="1" applyFont="1" applyFill="1" applyBorder="1" applyAlignment="1" applyProtection="1">
      <alignment horizontal="center" vertical="center" wrapText="1"/>
      <protection hidden="1"/>
    </xf>
    <xf numFmtId="175" fontId="9" fillId="38" borderId="51" xfId="45" applyNumberFormat="1" applyFont="1" applyFill="1" applyBorder="1" applyAlignment="1" applyProtection="1">
      <alignment horizontal="center" vertical="center" wrapText="1"/>
      <protection hidden="1"/>
    </xf>
    <xf numFmtId="171" fontId="69" fillId="35" borderId="52" xfId="49" applyFont="1" applyFill="1" applyBorder="1" applyAlignment="1" applyProtection="1">
      <alignment horizontal="center" vertical="center" wrapText="1"/>
      <protection hidden="1"/>
    </xf>
    <xf numFmtId="9" fontId="68" fillId="35" borderId="53" xfId="69" applyFont="1" applyFill="1" applyBorder="1" applyAlignment="1" applyProtection="1">
      <alignment horizontal="center" vertical="center" wrapText="1"/>
      <protection hidden="1"/>
    </xf>
    <xf numFmtId="0" fontId="15" fillId="0" borderId="0" xfId="45" applyFont="1" applyBorder="1" applyAlignment="1" applyProtection="1">
      <alignment vertical="center"/>
      <protection locked="0"/>
    </xf>
    <xf numFmtId="0" fontId="4" fillId="0" borderId="0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/>
      <protection locked="0"/>
    </xf>
    <xf numFmtId="0" fontId="5" fillId="0" borderId="0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/>
      <protection locked="0"/>
    </xf>
    <xf numFmtId="0" fontId="3" fillId="0" borderId="0" xfId="45" applyFont="1" applyAlignment="1" applyProtection="1">
      <alignment horizontal="center" vertical="center"/>
      <protection locked="0"/>
    </xf>
    <xf numFmtId="0" fontId="3" fillId="0" borderId="20" xfId="45" applyFont="1" applyBorder="1" applyAlignment="1" applyProtection="1">
      <alignment vertical="center" wrapText="1"/>
      <protection locked="0"/>
    </xf>
    <xf numFmtId="181" fontId="4" fillId="0" borderId="0" xfId="45" applyNumberFormat="1" applyFont="1" applyBorder="1" applyAlignment="1" applyProtection="1">
      <alignment vertical="center" wrapText="1"/>
      <protection locked="0"/>
    </xf>
    <xf numFmtId="0" fontId="6" fillId="0" borderId="0" xfId="45" applyFont="1" applyBorder="1" applyAlignment="1" applyProtection="1">
      <alignment vertical="center"/>
      <protection locked="0"/>
    </xf>
    <xf numFmtId="186" fontId="4" fillId="0" borderId="0" xfId="49" applyNumberFormat="1" applyFont="1" applyBorder="1" applyAlignment="1" applyProtection="1">
      <alignment vertical="center"/>
      <protection locked="0"/>
    </xf>
    <xf numFmtId="184" fontId="4" fillId="0" borderId="0" xfId="49" applyNumberFormat="1" applyFont="1" applyBorder="1" applyAlignment="1" applyProtection="1">
      <alignment vertical="center"/>
      <protection locked="0"/>
    </xf>
    <xf numFmtId="0" fontId="3" fillId="0" borderId="23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 wrapText="1"/>
      <protection locked="0"/>
    </xf>
    <xf numFmtId="0" fontId="8" fillId="0" borderId="0" xfId="45" applyFont="1" applyAlignment="1" applyProtection="1">
      <alignment vertical="center"/>
      <protection locked="0"/>
    </xf>
    <xf numFmtId="0" fontId="0" fillId="0" borderId="0" xfId="45" applyProtection="1">
      <alignment/>
      <protection locked="0"/>
    </xf>
    <xf numFmtId="10" fontId="0" fillId="0" borderId="54" xfId="55" applyNumberFormat="1" applyFill="1" applyBorder="1" applyAlignment="1" applyProtection="1">
      <alignment horizontal="center" vertical="center"/>
      <protection locked="0"/>
    </xf>
    <xf numFmtId="10" fontId="0" fillId="0" borderId="55" xfId="55" applyNumberFormat="1" applyFill="1" applyBorder="1" applyAlignment="1" applyProtection="1">
      <alignment horizontal="center" vertical="center"/>
      <protection locked="0"/>
    </xf>
    <xf numFmtId="10" fontId="0" fillId="0" borderId="54" xfId="55" applyNumberFormat="1" applyFont="1" applyFill="1" applyBorder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left" vertical="center"/>
      <protection locked="0"/>
    </xf>
    <xf numFmtId="0" fontId="10" fillId="0" borderId="0" xfId="45" applyFont="1" applyAlignment="1" applyProtection="1">
      <alignment horizontal="left" vertical="center"/>
      <protection locked="0"/>
    </xf>
    <xf numFmtId="0" fontId="12" fillId="0" borderId="0" xfId="45" applyFont="1" applyAlignment="1" applyProtection="1">
      <alignment/>
      <protection locked="0"/>
    </xf>
    <xf numFmtId="0" fontId="0" fillId="0" borderId="0" xfId="45" applyAlignment="1" applyProtection="1">
      <alignment vertical="center"/>
      <protection locked="0"/>
    </xf>
    <xf numFmtId="10" fontId="0" fillId="0" borderId="0" xfId="45" applyNumberFormat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 wrapText="1"/>
      <protection locked="0"/>
    </xf>
    <xf numFmtId="43" fontId="4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0" fontId="0" fillId="0" borderId="0" xfId="45" applyNumberFormat="1" applyBorder="1" applyAlignment="1" applyProtection="1">
      <alignment/>
      <protection locked="0"/>
    </xf>
    <xf numFmtId="171" fontId="8" fillId="0" borderId="0" xfId="49" applyFont="1" applyProtection="1">
      <alignment/>
      <protection locked="0"/>
    </xf>
    <xf numFmtId="171" fontId="0" fillId="0" borderId="0" xfId="45" applyNumberFormat="1" applyProtection="1">
      <alignment/>
      <protection locked="0"/>
    </xf>
    <xf numFmtId="174" fontId="0" fillId="0" borderId="0" xfId="86" applyProtection="1">
      <alignment/>
      <protection locked="0"/>
    </xf>
    <xf numFmtId="0" fontId="3" fillId="0" borderId="43" xfId="45" applyFont="1" applyBorder="1" applyAlignment="1" applyProtection="1">
      <alignment vertical="center" wrapText="1"/>
      <protection hidden="1"/>
    </xf>
    <xf numFmtId="0" fontId="3" fillId="0" borderId="20" xfId="45" applyFont="1" applyBorder="1" applyAlignment="1" applyProtection="1">
      <alignment vertical="center" wrapText="1"/>
      <protection hidden="1"/>
    </xf>
    <xf numFmtId="0" fontId="3" fillId="0" borderId="38" xfId="45" applyFont="1" applyBorder="1" applyAlignment="1" applyProtection="1">
      <alignment vertical="center" wrapText="1"/>
      <protection hidden="1"/>
    </xf>
    <xf numFmtId="0" fontId="5" fillId="0" borderId="18" xfId="45" applyFont="1" applyBorder="1" applyAlignment="1" applyProtection="1">
      <alignment vertical="center" wrapText="1"/>
      <protection hidden="1"/>
    </xf>
    <xf numFmtId="181" fontId="4" fillId="0" borderId="0" xfId="45" applyNumberFormat="1" applyFont="1" applyBorder="1" applyAlignment="1" applyProtection="1">
      <alignment vertical="center" wrapText="1"/>
      <protection hidden="1"/>
    </xf>
    <xf numFmtId="181" fontId="4" fillId="0" borderId="21" xfId="45" applyNumberFormat="1" applyFont="1" applyBorder="1" applyAlignment="1" applyProtection="1">
      <alignment vertical="center" wrapText="1"/>
      <protection hidden="1"/>
    </xf>
    <xf numFmtId="0" fontId="8" fillId="0" borderId="18" xfId="45" applyFont="1" applyBorder="1" applyAlignment="1" applyProtection="1">
      <alignment vertical="center"/>
      <protection hidden="1"/>
    </xf>
    <xf numFmtId="0" fontId="8" fillId="0" borderId="0" xfId="45" applyFont="1" applyBorder="1" applyAlignment="1" applyProtection="1">
      <alignment vertical="center"/>
      <protection hidden="1"/>
    </xf>
    <xf numFmtId="0" fontId="8" fillId="0" borderId="0" xfId="45" applyFont="1" applyBorder="1" applyAlignment="1" applyProtection="1">
      <alignment horizontal="left" vertical="center"/>
      <protection hidden="1"/>
    </xf>
    <xf numFmtId="0" fontId="5" fillId="0" borderId="0" xfId="45" applyFont="1" applyBorder="1" applyAlignment="1" applyProtection="1">
      <alignment horizontal="center" vertical="center" wrapText="1"/>
      <protection hidden="1"/>
    </xf>
    <xf numFmtId="0" fontId="6" fillId="0" borderId="0" xfId="45" applyFont="1" applyBorder="1" applyAlignment="1" applyProtection="1">
      <alignment vertical="center"/>
      <protection hidden="1"/>
    </xf>
    <xf numFmtId="0" fontId="5" fillId="0" borderId="18" xfId="45" applyFont="1" applyBorder="1" applyAlignment="1" applyProtection="1">
      <alignment vertical="center"/>
      <protection hidden="1"/>
    </xf>
    <xf numFmtId="0" fontId="5" fillId="0" borderId="0" xfId="45" applyFont="1" applyBorder="1" applyAlignment="1" applyProtection="1">
      <alignment vertical="center" wrapText="1"/>
      <protection hidden="1"/>
    </xf>
    <xf numFmtId="186" fontId="4" fillId="0" borderId="0" xfId="49" applyNumberFormat="1" applyFont="1" applyBorder="1" applyAlignment="1" applyProtection="1">
      <alignment vertical="center"/>
      <protection hidden="1"/>
    </xf>
    <xf numFmtId="0" fontId="19" fillId="0" borderId="0" xfId="45" applyFont="1" applyBorder="1" applyAlignment="1" applyProtection="1">
      <alignment vertical="center"/>
      <protection hidden="1"/>
    </xf>
    <xf numFmtId="186" fontId="19" fillId="0" borderId="21" xfId="49" applyNumberFormat="1" applyFont="1" applyBorder="1" applyAlignment="1" applyProtection="1">
      <alignment vertical="center"/>
      <protection hidden="1"/>
    </xf>
    <xf numFmtId="184" fontId="5" fillId="0" borderId="0" xfId="49" applyNumberFormat="1" applyFont="1" applyBorder="1" applyAlignment="1" applyProtection="1">
      <alignment vertical="center"/>
      <protection hidden="1"/>
    </xf>
    <xf numFmtId="184" fontId="4" fillId="0" borderId="0" xfId="49" applyNumberFormat="1" applyFont="1" applyBorder="1" applyAlignment="1" applyProtection="1">
      <alignment vertical="center"/>
      <protection hidden="1"/>
    </xf>
    <xf numFmtId="184" fontId="4" fillId="0" borderId="21" xfId="49" applyNumberFormat="1" applyFont="1" applyBorder="1" applyAlignment="1" applyProtection="1">
      <alignment vertical="center"/>
      <protection hidden="1"/>
    </xf>
    <xf numFmtId="0" fontId="3" fillId="0" borderId="22" xfId="45" applyFont="1" applyBorder="1" applyAlignment="1" applyProtection="1">
      <alignment vertical="center"/>
      <protection hidden="1"/>
    </xf>
    <xf numFmtId="0" fontId="3" fillId="0" borderId="23" xfId="45" applyFont="1" applyBorder="1" applyAlignment="1" applyProtection="1">
      <alignment vertical="center"/>
      <protection hidden="1"/>
    </xf>
    <xf numFmtId="0" fontId="3" fillId="0" borderId="24" xfId="45" applyFont="1" applyBorder="1" applyAlignment="1" applyProtection="1">
      <alignment vertical="center"/>
      <protection hidden="1"/>
    </xf>
    <xf numFmtId="0" fontId="67" fillId="35" borderId="56" xfId="55" applyFont="1" applyFill="1" applyBorder="1" applyAlignment="1" applyProtection="1">
      <alignment horizontal="center" vertical="center"/>
      <protection hidden="1"/>
    </xf>
    <xf numFmtId="0" fontId="67" fillId="35" borderId="57" xfId="55" applyFont="1" applyFill="1" applyBorder="1" applyAlignment="1" applyProtection="1">
      <alignment horizontal="center" vertical="center"/>
      <protection hidden="1"/>
    </xf>
    <xf numFmtId="0" fontId="14" fillId="0" borderId="58" xfId="55" applyFont="1" applyBorder="1" applyAlignment="1" applyProtection="1">
      <alignment vertical="center"/>
      <protection hidden="1"/>
    </xf>
    <xf numFmtId="0" fontId="14" fillId="0" borderId="59" xfId="55" applyFont="1" applyBorder="1" applyAlignment="1" applyProtection="1">
      <alignment vertical="center"/>
      <protection hidden="1"/>
    </xf>
    <xf numFmtId="0" fontId="14" fillId="0" borderId="60" xfId="55" applyFont="1" applyBorder="1" applyAlignment="1" applyProtection="1">
      <alignment vertical="center"/>
      <protection hidden="1"/>
    </xf>
    <xf numFmtId="0" fontId="14" fillId="0" borderId="61" xfId="55" applyFont="1" applyBorder="1" applyAlignment="1" applyProtection="1">
      <alignment vertical="center"/>
      <protection hidden="1"/>
    </xf>
    <xf numFmtId="0" fontId="14" fillId="0" borderId="45" xfId="55" applyFont="1" applyBorder="1" applyAlignment="1" applyProtection="1">
      <alignment vertical="center"/>
      <protection hidden="1"/>
    </xf>
    <xf numFmtId="0" fontId="14" fillId="0" borderId="62" xfId="55" applyFont="1" applyBorder="1" applyAlignment="1" applyProtection="1">
      <alignment vertical="center"/>
      <protection hidden="1"/>
    </xf>
    <xf numFmtId="0" fontId="14" fillId="0" borderId="63" xfId="55" applyFont="1" applyBorder="1" applyAlignment="1" applyProtection="1">
      <alignment vertical="center"/>
      <protection hidden="1"/>
    </xf>
    <xf numFmtId="182" fontId="10" fillId="40" borderId="64" xfId="53" applyNumberFormat="1" applyFont="1" applyFill="1" applyBorder="1" applyAlignment="1" applyProtection="1">
      <alignment horizontal="center" vertical="center"/>
      <protection hidden="1"/>
    </xf>
    <xf numFmtId="182" fontId="10" fillId="40" borderId="65" xfId="53" applyNumberFormat="1" applyFont="1" applyFill="1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/>
      <protection locked="0"/>
    </xf>
    <xf numFmtId="0" fontId="0" fillId="0" borderId="0" xfId="45" applyFont="1" applyAlignment="1" applyProtection="1">
      <alignment horizontal="left" vertical="center" wrapText="1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45" applyFont="1" applyAlignment="1" applyProtection="1">
      <alignment horizontal="left" vertical="center"/>
      <protection locked="0"/>
    </xf>
    <xf numFmtId="0" fontId="4" fillId="0" borderId="0" xfId="45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45" applyFont="1" applyAlignment="1" applyProtection="1">
      <alignment horizontal="left" vertical="center"/>
      <protection locked="0"/>
    </xf>
    <xf numFmtId="0" fontId="12" fillId="0" borderId="0" xfId="45" applyFont="1" applyProtection="1">
      <alignment/>
      <protection locked="0"/>
    </xf>
    <xf numFmtId="173" fontId="0" fillId="0" borderId="0" xfId="45" applyNumberFormat="1" applyFont="1" applyBorder="1" applyAlignment="1" applyProtection="1">
      <alignment horizontal="center" vertical="center"/>
      <protection locked="0"/>
    </xf>
    <xf numFmtId="0" fontId="4" fillId="0" borderId="67" xfId="45" applyFont="1" applyBorder="1" applyAlignment="1" applyProtection="1">
      <alignment horizontal="left" vertical="center" wrapText="1"/>
      <protection hidden="1"/>
    </xf>
    <xf numFmtId="0" fontId="4" fillId="0" borderId="45" xfId="45" applyFont="1" applyBorder="1" applyAlignment="1" applyProtection="1">
      <alignment horizontal="left" vertical="center" wrapText="1"/>
      <protection hidden="1"/>
    </xf>
    <xf numFmtId="0" fontId="4" fillId="0" borderId="45" xfId="45" applyFont="1" applyBorder="1" applyAlignment="1" applyProtection="1">
      <alignment vertical="center" wrapText="1"/>
      <protection hidden="1"/>
    </xf>
    <xf numFmtId="0" fontId="0" fillId="0" borderId="63" xfId="0" applyBorder="1" applyAlignment="1" applyProtection="1">
      <alignment/>
      <protection hidden="1"/>
    </xf>
    <xf numFmtId="0" fontId="4" fillId="0" borderId="6" xfId="45" applyFont="1" applyBorder="1" applyAlignment="1" applyProtection="1">
      <alignment horizontal="left" vertical="center" wrapText="1"/>
      <protection hidden="1"/>
    </xf>
    <xf numFmtId="4" fontId="4" fillId="0" borderId="0" xfId="45" applyNumberFormat="1" applyFont="1" applyAlignment="1" applyProtection="1">
      <alignment horizontal="left" vertical="center" wrapText="1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4" fillId="0" borderId="0" xfId="45" applyFont="1" applyAlignment="1" applyProtection="1">
      <alignment horizontal="left" vertical="center"/>
      <protection hidden="1"/>
    </xf>
    <xf numFmtId="181" fontId="14" fillId="0" borderId="21" xfId="51" applyNumberFormat="1" applyFont="1" applyBorder="1" applyAlignment="1" applyProtection="1">
      <alignment horizontal="center" vertical="center" wrapText="1"/>
      <protection hidden="1"/>
    </xf>
    <xf numFmtId="4" fontId="14" fillId="0" borderId="0" xfId="45" applyNumberFormat="1" applyFont="1" applyAlignment="1" applyProtection="1">
      <alignment horizontal="left" vertical="center" wrapText="1"/>
      <protection hidden="1"/>
    </xf>
    <xf numFmtId="0" fontId="12" fillId="0" borderId="21" xfId="0" applyFont="1" applyBorder="1" applyAlignment="1" applyProtection="1">
      <alignment horizontal="left"/>
      <protection hidden="1"/>
    </xf>
    <xf numFmtId="0" fontId="14" fillId="0" borderId="0" xfId="45" applyFont="1" applyAlignment="1" applyProtection="1">
      <alignment vertical="center" wrapText="1"/>
      <protection hidden="1"/>
    </xf>
    <xf numFmtId="182" fontId="14" fillId="0" borderId="21" xfId="51" applyNumberFormat="1" applyFont="1" applyBorder="1" applyAlignment="1" applyProtection="1">
      <alignment horizontal="center" vertical="center"/>
      <protection hidden="1"/>
    </xf>
    <xf numFmtId="0" fontId="4" fillId="0" borderId="68" xfId="45" applyFont="1" applyBorder="1" applyAlignment="1" applyProtection="1">
      <alignment horizontal="left" vertical="center" wrapText="1"/>
      <protection hidden="1"/>
    </xf>
    <xf numFmtId="0" fontId="4" fillId="0" borderId="69" xfId="45" applyFont="1" applyBorder="1" applyAlignment="1" applyProtection="1">
      <alignment horizontal="left" vertical="center" wrapText="1"/>
      <protection hidden="1"/>
    </xf>
    <xf numFmtId="0" fontId="9" fillId="0" borderId="69" xfId="45" applyFont="1" applyBorder="1" applyAlignment="1" applyProtection="1">
      <alignment vertical="center" wrapText="1"/>
      <protection hidden="1"/>
    </xf>
    <xf numFmtId="0" fontId="14" fillId="0" borderId="69" xfId="45" applyFont="1" applyBorder="1" applyAlignment="1" applyProtection="1">
      <alignment horizontal="left" vertical="center" wrapText="1"/>
      <protection hidden="1"/>
    </xf>
    <xf numFmtId="184" fontId="14" fillId="0" borderId="70" xfId="51" applyNumberFormat="1" applyFont="1" applyBorder="1" applyAlignment="1" applyProtection="1">
      <alignment horizontal="center" vertical="center" wrapText="1"/>
      <protection hidden="1"/>
    </xf>
    <xf numFmtId="0" fontId="9" fillId="0" borderId="45" xfId="45" applyFont="1" applyBorder="1" applyAlignment="1" applyProtection="1">
      <alignment horizontal="left" vertical="center" wrapText="1"/>
      <protection hidden="1"/>
    </xf>
    <xf numFmtId="0" fontId="14" fillId="0" borderId="45" xfId="45" applyFont="1" applyBorder="1" applyAlignment="1" applyProtection="1">
      <alignment horizontal="left" vertical="center" wrapText="1"/>
      <protection hidden="1"/>
    </xf>
    <xf numFmtId="209" fontId="14" fillId="0" borderId="45" xfId="51" applyNumberFormat="1" applyFont="1" applyBorder="1" applyAlignment="1" applyProtection="1">
      <alignment horizontal="right" vertical="center" wrapText="1"/>
      <protection hidden="1"/>
    </xf>
    <xf numFmtId="49" fontId="21" fillId="0" borderId="71" xfId="66" applyNumberFormat="1" applyFont="1" applyBorder="1" applyAlignment="1" applyProtection="1">
      <alignment horizontal="center" vertical="center"/>
      <protection hidden="1"/>
    </xf>
    <xf numFmtId="0" fontId="10" fillId="0" borderId="72" xfId="0" applyFont="1" applyBorder="1" applyAlignment="1" applyProtection="1">
      <alignment/>
      <protection hidden="1"/>
    </xf>
    <xf numFmtId="0" fontId="21" fillId="0" borderId="72" xfId="76" applyNumberFormat="1" applyFont="1" applyFill="1" applyBorder="1" applyAlignment="1" applyProtection="1">
      <alignment horizontal="left" vertical="center"/>
      <protection hidden="1"/>
    </xf>
    <xf numFmtId="0" fontId="21" fillId="0" borderId="72" xfId="76" applyNumberFormat="1" applyFont="1" applyFill="1" applyBorder="1" applyAlignment="1" applyProtection="1">
      <alignment horizontal="center" vertical="center"/>
      <protection hidden="1"/>
    </xf>
    <xf numFmtId="171" fontId="21" fillId="0" borderId="72" xfId="76" applyNumberFormat="1" applyFont="1" applyFill="1" applyBorder="1" applyAlignment="1" applyProtection="1">
      <alignment horizontal="center" vertical="center"/>
      <protection hidden="1"/>
    </xf>
    <xf numFmtId="171" fontId="21" fillId="0" borderId="73" xfId="76" applyNumberFormat="1" applyFont="1" applyFill="1" applyBorder="1" applyAlignment="1" applyProtection="1">
      <alignment horizontal="center" vertical="center"/>
      <protection hidden="1"/>
    </xf>
    <xf numFmtId="49" fontId="21" fillId="0" borderId="74" xfId="66" applyNumberFormat="1" applyFont="1" applyBorder="1" applyAlignment="1" applyProtection="1">
      <alignment horizontal="center" vertical="center"/>
      <protection hidden="1"/>
    </xf>
    <xf numFmtId="0" fontId="21" fillId="0" borderId="0" xfId="76" applyNumberFormat="1" applyFont="1" applyFill="1" applyBorder="1" applyAlignment="1" applyProtection="1">
      <alignment horizontal="center" vertical="center"/>
      <protection hidden="1"/>
    </xf>
    <xf numFmtId="0" fontId="21" fillId="0" borderId="75" xfId="76" applyNumberFormat="1" applyFont="1" applyFill="1" applyBorder="1" applyAlignment="1" applyProtection="1">
      <alignment horizontal="center" vertical="center"/>
      <protection hidden="1"/>
    </xf>
    <xf numFmtId="49" fontId="21" fillId="0" borderId="74" xfId="66" applyNumberFormat="1" applyFont="1" applyBorder="1" applyAlignment="1" applyProtection="1">
      <alignment horizontal="centerContinuous" vertical="center"/>
      <protection hidden="1"/>
    </xf>
    <xf numFmtId="0" fontId="21" fillId="0" borderId="0" xfId="76" applyNumberFormat="1" applyFont="1" applyFill="1" applyBorder="1" applyAlignment="1" applyProtection="1">
      <alignment horizontal="centerContinuous" vertical="center"/>
      <protection hidden="1"/>
    </xf>
    <xf numFmtId="0" fontId="22" fillId="0" borderId="74" xfId="66" applyFont="1" applyBorder="1" applyAlignment="1" applyProtection="1">
      <alignment horizontal="center" vertical="center"/>
      <protection hidden="1"/>
    </xf>
    <xf numFmtId="0" fontId="22" fillId="0" borderId="0" xfId="66" applyFont="1" applyBorder="1" applyAlignment="1" applyProtection="1">
      <alignment horizontal="left" vertical="center"/>
      <protection hidden="1"/>
    </xf>
    <xf numFmtId="0" fontId="22" fillId="0" borderId="0" xfId="66" applyFont="1" applyBorder="1" applyAlignment="1" applyProtection="1">
      <alignment horizontal="left" vertical="center" wrapText="1"/>
      <protection hidden="1"/>
    </xf>
    <xf numFmtId="0" fontId="22" fillId="0" borderId="0" xfId="76" applyNumberFormat="1" applyFont="1" applyFill="1" applyBorder="1" applyAlignment="1" applyProtection="1">
      <alignment horizontal="center" vertical="center"/>
      <protection hidden="1"/>
    </xf>
    <xf numFmtId="171" fontId="10" fillId="0" borderId="75" xfId="51" applyFont="1" applyBorder="1" applyAlignment="1" applyProtection="1">
      <alignment horizontal="left" vertical="center"/>
      <protection hidden="1"/>
    </xf>
    <xf numFmtId="49" fontId="21" fillId="0" borderId="76" xfId="66" applyNumberFormat="1" applyFont="1" applyBorder="1" applyAlignment="1" applyProtection="1">
      <alignment horizontal="left" vertical="center"/>
      <protection hidden="1"/>
    </xf>
    <xf numFmtId="0" fontId="21" fillId="0" borderId="77" xfId="76" applyNumberFormat="1" applyFont="1" applyFill="1" applyBorder="1" applyAlignment="1" applyProtection="1">
      <alignment horizontal="center" vertical="center"/>
      <protection hidden="1"/>
    </xf>
    <xf numFmtId="171" fontId="10" fillId="0" borderId="77" xfId="51" applyFont="1" applyBorder="1" applyAlignment="1" applyProtection="1">
      <alignment horizontal="left" vertical="center"/>
      <protection hidden="1"/>
    </xf>
    <xf numFmtId="171" fontId="21" fillId="0" borderId="78" xfId="76" applyNumberFormat="1" applyFont="1" applyFill="1" applyBorder="1" applyAlignment="1" applyProtection="1">
      <alignment horizontal="center" vertical="center"/>
      <protection hidden="1"/>
    </xf>
    <xf numFmtId="171" fontId="10" fillId="7" borderId="0" xfId="51" applyFont="1" applyFill="1" applyAlignment="1" applyProtection="1">
      <alignment horizontal="left" vertical="center"/>
      <protection locked="0"/>
    </xf>
    <xf numFmtId="171" fontId="0" fillId="0" borderId="35" xfId="49" applyFill="1" applyBorder="1" applyAlignment="1" applyProtection="1">
      <alignment vertical="center"/>
      <protection hidden="1"/>
    </xf>
    <xf numFmtId="0" fontId="2" fillId="0" borderId="43" xfId="45" applyFont="1" applyBorder="1" applyAlignment="1" applyProtection="1">
      <alignment horizontal="center" vertical="center"/>
      <protection locked="0"/>
    </xf>
    <xf numFmtId="0" fontId="2" fillId="0" borderId="20" xfId="45" applyFont="1" applyBorder="1" applyAlignment="1" applyProtection="1">
      <alignment horizontal="center" vertical="center"/>
      <protection locked="0"/>
    </xf>
    <xf numFmtId="0" fontId="2" fillId="0" borderId="38" xfId="45" applyFont="1" applyBorder="1" applyAlignment="1" applyProtection="1">
      <alignment horizontal="center" vertical="center"/>
      <protection locked="0"/>
    </xf>
    <xf numFmtId="0" fontId="4" fillId="0" borderId="18" xfId="45" applyFont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4" fillId="0" borderId="21" xfId="45" applyFont="1" applyBorder="1" applyAlignment="1" applyProtection="1">
      <alignment horizontal="center" vertical="center"/>
      <protection locked="0"/>
    </xf>
    <xf numFmtId="0" fontId="5" fillId="0" borderId="18" xfId="45" applyFont="1" applyBorder="1" applyAlignment="1" applyProtection="1">
      <alignment horizontal="center" vertical="center"/>
      <protection locked="0"/>
    </xf>
    <xf numFmtId="0" fontId="5" fillId="0" borderId="0" xfId="45" applyFont="1" applyBorder="1" applyAlignment="1" applyProtection="1">
      <alignment horizontal="center" vertical="center"/>
      <protection locked="0"/>
    </xf>
    <xf numFmtId="0" fontId="5" fillId="0" borderId="21" xfId="45" applyFont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left" vertical="center"/>
      <protection hidden="1"/>
    </xf>
    <xf numFmtId="0" fontId="67" fillId="35" borderId="79" xfId="45" applyFont="1" applyFill="1" applyBorder="1" applyAlignment="1" applyProtection="1">
      <alignment horizontal="center" vertical="center"/>
      <protection hidden="1"/>
    </xf>
    <xf numFmtId="0" fontId="67" fillId="35" borderId="19" xfId="45" applyFont="1" applyFill="1" applyBorder="1" applyAlignment="1" applyProtection="1">
      <alignment horizontal="center" vertical="center"/>
      <protection hidden="1"/>
    </xf>
    <xf numFmtId="0" fontId="2" fillId="0" borderId="0" xfId="45" applyFont="1" applyFill="1" applyBorder="1" applyAlignment="1" applyProtection="1">
      <alignment horizontal="center" vertical="center"/>
      <protection locked="0"/>
    </xf>
    <xf numFmtId="0" fontId="2" fillId="0" borderId="21" xfId="45" applyFont="1" applyFill="1" applyBorder="1" applyAlignment="1" applyProtection="1">
      <alignment horizontal="center" vertical="center"/>
      <protection locked="0"/>
    </xf>
    <xf numFmtId="171" fontId="67" fillId="37" borderId="0" xfId="49" applyFont="1" applyFill="1" applyBorder="1" applyProtection="1">
      <alignment/>
      <protection hidden="1"/>
    </xf>
    <xf numFmtId="171" fontId="67" fillId="37" borderId="23" xfId="49" applyFont="1" applyFill="1" applyBorder="1" applyProtection="1">
      <alignment/>
      <protection hidden="1"/>
    </xf>
    <xf numFmtId="0" fontId="6" fillId="0" borderId="23" xfId="45" applyFont="1" applyBorder="1" applyAlignment="1" applyProtection="1">
      <alignment horizontal="left" vertical="center" wrapText="1"/>
      <protection hidden="1"/>
    </xf>
    <xf numFmtId="0" fontId="0" fillId="0" borderId="0" xfId="45" applyFont="1" applyAlignment="1" applyProtection="1">
      <alignment horizontal="center" vertical="center"/>
      <protection locked="0"/>
    </xf>
    <xf numFmtId="0" fontId="2" fillId="0" borderId="0" xfId="45" applyFont="1" applyAlignment="1" applyProtection="1">
      <alignment horizontal="center" vertical="center"/>
      <protection locked="0"/>
    </xf>
    <xf numFmtId="0" fontId="3" fillId="0" borderId="0" xfId="45" applyFont="1" applyAlignment="1" applyProtection="1">
      <alignment horizontal="center" vertical="center"/>
      <protection locked="0"/>
    </xf>
    <xf numFmtId="0" fontId="5" fillId="0" borderId="0" xfId="45" applyFont="1" applyAlignment="1" applyProtection="1">
      <alignment horizontal="center" vertical="center"/>
      <protection locked="0"/>
    </xf>
    <xf numFmtId="0" fontId="4" fillId="0" borderId="20" xfId="45" applyFont="1" applyBorder="1" applyAlignment="1" applyProtection="1">
      <alignment horizontal="left" vertical="center" wrapText="1"/>
      <protection hidden="1"/>
    </xf>
    <xf numFmtId="0" fontId="4" fillId="0" borderId="38" xfId="45" applyFont="1" applyBorder="1" applyAlignment="1" applyProtection="1">
      <alignment horizontal="left" vertical="center" wrapText="1"/>
      <protection hidden="1"/>
    </xf>
    <xf numFmtId="0" fontId="0" fillId="0" borderId="0" xfId="45" applyFont="1" applyAlignment="1" applyProtection="1">
      <alignment horizontal="center" vertical="center" wrapText="1"/>
      <protection locked="0"/>
    </xf>
    <xf numFmtId="0" fontId="4" fillId="0" borderId="0" xfId="45" applyFont="1" applyAlignment="1" applyProtection="1">
      <alignment horizontal="center" vertical="center"/>
      <protection locked="0"/>
    </xf>
    <xf numFmtId="0" fontId="4" fillId="0" borderId="18" xfId="45" applyFont="1" applyBorder="1" applyAlignment="1" applyProtection="1">
      <alignment horizontal="left" vertical="center" wrapText="1"/>
      <protection hidden="1"/>
    </xf>
    <xf numFmtId="0" fontId="4" fillId="0" borderId="0" xfId="45" applyFont="1" applyAlignment="1" applyProtection="1">
      <alignment horizontal="left" vertical="center" wrapText="1"/>
      <protection hidden="1"/>
    </xf>
    <xf numFmtId="0" fontId="3" fillId="0" borderId="69" xfId="45" applyFont="1" applyBorder="1" applyAlignment="1" applyProtection="1">
      <alignment horizontal="center" vertical="center" wrapText="1"/>
      <protection hidden="1"/>
    </xf>
    <xf numFmtId="0" fontId="67" fillId="35" borderId="80" xfId="45" applyFont="1" applyFill="1" applyBorder="1" applyAlignment="1" applyProtection="1">
      <alignment horizontal="center" vertical="center" wrapText="1"/>
      <protection hidden="1"/>
    </xf>
    <xf numFmtId="0" fontId="67" fillId="35" borderId="52" xfId="45" applyFont="1" applyFill="1" applyBorder="1" applyAlignment="1" applyProtection="1">
      <alignment horizontal="center" vertical="center" wrapText="1"/>
      <protection hidden="1"/>
    </xf>
    <xf numFmtId="171" fontId="0" fillId="0" borderId="0" xfId="49" applyFont="1" applyAlignment="1" applyProtection="1">
      <alignment horizontal="center" vertical="center" wrapText="1"/>
      <protection locked="0"/>
    </xf>
    <xf numFmtId="171" fontId="69" fillId="35" borderId="60" xfId="49" applyFont="1" applyFill="1" applyBorder="1" applyAlignment="1" applyProtection="1">
      <alignment horizontal="center" vertical="center"/>
      <protection hidden="1"/>
    </xf>
    <xf numFmtId="171" fontId="69" fillId="35" borderId="81" xfId="49" applyFont="1" applyFill="1" applyBorder="1" applyAlignment="1" applyProtection="1">
      <alignment horizontal="center" vertical="center"/>
      <protection hidden="1"/>
    </xf>
    <xf numFmtId="185" fontId="67" fillId="35" borderId="25" xfId="55" applyNumberFormat="1" applyFont="1" applyFill="1" applyBorder="1" applyAlignment="1" applyProtection="1">
      <alignment horizontal="center" vertical="center" wrapText="1"/>
      <protection hidden="1"/>
    </xf>
    <xf numFmtId="185" fontId="67" fillId="35" borderId="82" xfId="55" applyNumberFormat="1" applyFont="1" applyFill="1" applyBorder="1" applyAlignment="1" applyProtection="1">
      <alignment horizontal="center" vertical="center" wrapText="1"/>
      <protection hidden="1"/>
    </xf>
    <xf numFmtId="0" fontId="67" fillId="35" borderId="83" xfId="55" applyFont="1" applyFill="1" applyBorder="1" applyAlignment="1" applyProtection="1">
      <alignment horizontal="center" vertical="center"/>
      <protection hidden="1"/>
    </xf>
    <xf numFmtId="0" fontId="67" fillId="35" borderId="84" xfId="55" applyFont="1" applyFill="1" applyBorder="1" applyAlignment="1" applyProtection="1">
      <alignment horizontal="center" vertical="center"/>
      <protection hidden="1"/>
    </xf>
    <xf numFmtId="0" fontId="67" fillId="35" borderId="85" xfId="55" applyFont="1" applyFill="1" applyBorder="1" applyAlignment="1" applyProtection="1">
      <alignment horizontal="center" vertical="center"/>
      <protection hidden="1"/>
    </xf>
    <xf numFmtId="0" fontId="67" fillId="35" borderId="86" xfId="55" applyFont="1" applyFill="1" applyBorder="1" applyAlignment="1" applyProtection="1">
      <alignment horizontal="center" vertical="center"/>
      <protection hidden="1"/>
    </xf>
    <xf numFmtId="175" fontId="9" fillId="0" borderId="87" xfId="45" applyNumberFormat="1" applyFont="1" applyFill="1" applyBorder="1" applyAlignment="1" applyProtection="1">
      <alignment horizontal="center" vertical="center" wrapText="1"/>
      <protection hidden="1"/>
    </xf>
    <xf numFmtId="175" fontId="9" fillId="0" borderId="88" xfId="45" applyNumberFormat="1" applyFont="1" applyFill="1" applyBorder="1" applyAlignment="1" applyProtection="1">
      <alignment horizontal="center" vertical="center" wrapText="1"/>
      <protection hidden="1"/>
    </xf>
    <xf numFmtId="4" fontId="9" fillId="0" borderId="44" xfId="45" applyNumberFormat="1" applyFont="1" applyFill="1" applyBorder="1" applyAlignment="1" applyProtection="1">
      <alignment horizontal="center" vertical="center" wrapText="1"/>
      <protection hidden="1"/>
    </xf>
    <xf numFmtId="0" fontId="9" fillId="0" borderId="89" xfId="45" applyFont="1" applyFill="1" applyBorder="1" applyAlignment="1" applyProtection="1">
      <alignment horizontal="center" vertical="center" wrapText="1"/>
      <protection hidden="1"/>
    </xf>
    <xf numFmtId="10" fontId="3" fillId="0" borderId="27" xfId="69" applyNumberFormat="1" applyFont="1" applyBorder="1" applyAlignment="1" applyProtection="1">
      <alignment horizontal="center" vertical="center"/>
      <protection hidden="1"/>
    </xf>
    <xf numFmtId="10" fontId="3" fillId="0" borderId="90" xfId="69" applyNumberFormat="1" applyFont="1" applyBorder="1" applyAlignment="1" applyProtection="1">
      <alignment horizontal="center" vertical="center"/>
      <protection hidden="1"/>
    </xf>
    <xf numFmtId="171" fontId="4" fillId="0" borderId="87" xfId="49" applyFont="1" applyBorder="1" applyAlignment="1" applyProtection="1">
      <alignment horizontal="center" vertical="center"/>
      <protection hidden="1"/>
    </xf>
    <xf numFmtId="171" fontId="4" fillId="0" borderId="51" xfId="49" applyFont="1" applyBorder="1" applyAlignment="1" applyProtection="1">
      <alignment horizontal="center" vertical="center"/>
      <protection hidden="1"/>
    </xf>
    <xf numFmtId="0" fontId="0" fillId="0" borderId="0" xfId="45" applyFont="1" applyBorder="1" applyAlignment="1" applyProtection="1">
      <alignment horizontal="center" vertical="center"/>
      <protection locked="0"/>
    </xf>
    <xf numFmtId="9" fontId="69" fillId="35" borderId="91" xfId="55" applyNumberFormat="1" applyFont="1" applyFill="1" applyBorder="1" applyAlignment="1" applyProtection="1">
      <alignment horizontal="center" vertical="center"/>
      <protection hidden="1"/>
    </xf>
    <xf numFmtId="9" fontId="69" fillId="35" borderId="92" xfId="55" applyNumberFormat="1" applyFont="1" applyFill="1" applyBorder="1" applyAlignment="1" applyProtection="1">
      <alignment horizontal="center" vertical="center"/>
      <protection hidden="1"/>
    </xf>
    <xf numFmtId="171" fontId="69" fillId="35" borderId="93" xfId="49" applyFont="1" applyFill="1" applyBorder="1" applyAlignment="1" applyProtection="1">
      <alignment horizontal="center" vertical="center"/>
      <protection hidden="1"/>
    </xf>
    <xf numFmtId="171" fontId="69" fillId="35" borderId="94" xfId="49" applyFont="1" applyFill="1" applyBorder="1" applyAlignment="1" applyProtection="1">
      <alignment horizontal="center" vertical="center"/>
      <protection hidden="1"/>
    </xf>
    <xf numFmtId="171" fontId="69" fillId="35" borderId="95" xfId="49" applyFont="1" applyFill="1" applyBorder="1" applyAlignment="1" applyProtection="1">
      <alignment horizontal="center" vertical="center"/>
      <protection hidden="1"/>
    </xf>
    <xf numFmtId="171" fontId="69" fillId="35" borderId="96" xfId="49" applyFont="1" applyFill="1" applyBorder="1" applyAlignment="1" applyProtection="1">
      <alignment horizontal="center" vertical="center"/>
      <protection hidden="1"/>
    </xf>
    <xf numFmtId="0" fontId="67" fillId="35" borderId="58" xfId="55" applyFont="1" applyFill="1" applyBorder="1" applyAlignment="1" applyProtection="1">
      <alignment horizontal="center" vertical="center"/>
      <protection hidden="1"/>
    </xf>
    <xf numFmtId="0" fontId="67" fillId="35" borderId="97" xfId="55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69" fillId="35" borderId="95" xfId="55" applyFont="1" applyFill="1" applyBorder="1" applyAlignment="1" applyProtection="1">
      <alignment horizontal="center" vertical="center"/>
      <protection hidden="1"/>
    </xf>
    <xf numFmtId="0" fontId="69" fillId="35" borderId="96" xfId="55" applyFont="1" applyFill="1" applyBorder="1" applyAlignment="1" applyProtection="1">
      <alignment horizontal="center" vertical="center"/>
      <protection hidden="1"/>
    </xf>
    <xf numFmtId="0" fontId="0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15" fillId="0" borderId="0" xfId="45" applyFont="1" applyBorder="1" applyAlignment="1" applyProtection="1">
      <alignment horizontal="center" vertical="center"/>
      <protection locked="0"/>
    </xf>
    <xf numFmtId="185" fontId="67" fillId="35" borderId="27" xfId="55" applyNumberFormat="1" applyFont="1" applyFill="1" applyBorder="1" applyAlignment="1" applyProtection="1">
      <alignment horizontal="center" vertical="center" wrapText="1"/>
      <protection hidden="1"/>
    </xf>
    <xf numFmtId="185" fontId="67" fillId="35" borderId="98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locked="0"/>
    </xf>
    <xf numFmtId="10" fontId="3" fillId="0" borderId="98" xfId="69" applyNumberFormat="1" applyFont="1" applyBorder="1" applyAlignment="1" applyProtection="1">
      <alignment horizontal="center" vertical="center"/>
      <protection hidden="1"/>
    </xf>
    <xf numFmtId="0" fontId="5" fillId="0" borderId="0" xfId="45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/>
      <protection locked="0"/>
    </xf>
    <xf numFmtId="0" fontId="4" fillId="0" borderId="45" xfId="45" applyFont="1" applyBorder="1" applyAlignment="1" applyProtection="1">
      <alignment horizontal="left" vertical="center" wrapText="1"/>
      <protection hidden="1"/>
    </xf>
    <xf numFmtId="0" fontId="4" fillId="0" borderId="6" xfId="45" applyFont="1" applyBorder="1" applyAlignment="1" applyProtection="1">
      <alignment horizontal="left" vertical="center" wrapText="1"/>
      <protection hidden="1"/>
    </xf>
    <xf numFmtId="49" fontId="20" fillId="0" borderId="99" xfId="66" applyNumberFormat="1" applyFont="1" applyBorder="1" applyAlignment="1" applyProtection="1">
      <alignment horizontal="center" vertical="center"/>
      <protection hidden="1"/>
    </xf>
    <xf numFmtId="49" fontId="20" fillId="0" borderId="100" xfId="66" applyNumberFormat="1" applyFont="1" applyBorder="1" applyAlignment="1" applyProtection="1">
      <alignment horizontal="center" vertical="center"/>
      <protection hidden="1"/>
    </xf>
    <xf numFmtId="49" fontId="20" fillId="0" borderId="101" xfId="66" applyNumberFormat="1" applyFont="1" applyBorder="1" applyAlignment="1" applyProtection="1">
      <alignment horizontal="center" vertical="center"/>
      <protection hidden="1"/>
    </xf>
    <xf numFmtId="0" fontId="0" fillId="0" borderId="91" xfId="45" applyFont="1" applyBorder="1" applyAlignment="1" applyProtection="1">
      <alignment horizontal="center" vertical="center"/>
      <protection locked="0"/>
    </xf>
    <xf numFmtId="0" fontId="2" fillId="0" borderId="102" xfId="45" applyFont="1" applyBorder="1" applyAlignment="1" applyProtection="1">
      <alignment horizontal="center" vertical="center"/>
      <protection locked="0"/>
    </xf>
    <xf numFmtId="0" fontId="3" fillId="0" borderId="66" xfId="45" applyFont="1" applyBorder="1" applyAlignment="1" applyProtection="1">
      <alignment horizontal="center"/>
      <protection locked="0"/>
    </xf>
    <xf numFmtId="0" fontId="5" fillId="0" borderId="66" xfId="45" applyFont="1" applyBorder="1" applyAlignment="1" applyProtection="1">
      <alignment horizontal="center" vertical="center"/>
      <protection locked="0"/>
    </xf>
  </cellXfs>
  <cellStyles count="7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Excel Built-in Normal 2" xfId="46"/>
    <cellStyle name="Hyperlink" xfId="47"/>
    <cellStyle name="Followed Hyperlink" xfId="48"/>
    <cellStyle name="Currency" xfId="49"/>
    <cellStyle name="Currency [0]" xfId="50"/>
    <cellStyle name="Moeda 2" xfId="51"/>
    <cellStyle name="Moeda 2 2" xfId="52"/>
    <cellStyle name="Moeda 3" xfId="53"/>
    <cellStyle name="Neutro" xfId="54"/>
    <cellStyle name="Normal 2" xfId="55"/>
    <cellStyle name="Normal 2 2" xfId="56"/>
    <cellStyle name="Normal 2 3" xfId="57"/>
    <cellStyle name="Normal 2 4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_11º MEDIÇÃO - vl real.rev2" xfId="66"/>
    <cellStyle name="Nota" xfId="67"/>
    <cellStyle name="planilhas" xfId="68"/>
    <cellStyle name="Percent" xfId="69"/>
    <cellStyle name="Porcentagem 2" xfId="70"/>
    <cellStyle name="Ruim" xfId="71"/>
    <cellStyle name="Saída" xfId="72"/>
    <cellStyle name="Comma [0]" xfId="73"/>
    <cellStyle name="Separador de milhares 2" xfId="74"/>
    <cellStyle name="Separador de milhares 3" xfId="75"/>
    <cellStyle name="Separador de milhares_11º MEDIÇÃO - vl real.rev2 2" xfId="76"/>
    <cellStyle name="SNEVERS" xfId="77"/>
    <cellStyle name="Texto de Aviso" xfId="78"/>
    <cellStyle name="Texto Explicativo" xfId="79"/>
    <cellStyle name="Título" xfId="80"/>
    <cellStyle name="Título 1" xfId="81"/>
    <cellStyle name="Título 2" xfId="82"/>
    <cellStyle name="Título 3" xfId="83"/>
    <cellStyle name="Título 4" xfId="84"/>
    <cellStyle name="Total" xfId="85"/>
    <cellStyle name="Comma" xfId="86"/>
    <cellStyle name="Vírgula 2" xfId="87"/>
  </cellStyles>
  <dxfs count="195"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  <dxf>
      <font>
        <color theme="2" tint="-0.24993999302387238"/>
      </font>
      <fill>
        <patternFill patternType="solid">
          <fgColor rgb="FFFFFFFF"/>
          <bgColor theme="0" tint="-0.3499799966812134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02%20-%20Escolas\01%20-%20CEMEB%20Romeu%20Manfrinato%20-%20EMIC\Or&#231;amento%2001-09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8"/>
  <sheetViews>
    <sheetView showZeros="0" tabSelected="1" view="pageBreakPreview" zoomScaleSheetLayoutView="100" workbookViewId="0" topLeftCell="A1">
      <selection activeCell="C43" sqref="C43"/>
    </sheetView>
  </sheetViews>
  <sheetFormatPr defaultColWidth="9.28125" defaultRowHeight="16.5" customHeight="1" outlineLevelRow="1"/>
  <cols>
    <col min="1" max="1" width="12.00390625" style="34" customWidth="1"/>
    <col min="2" max="2" width="15.421875" style="34" bestFit="1" customWidth="1"/>
    <col min="3" max="3" width="17.140625" style="35" customWidth="1"/>
    <col min="4" max="4" width="68.7109375" style="61" customWidth="1"/>
    <col min="5" max="5" width="12.57421875" style="34" customWidth="1"/>
    <col min="6" max="6" width="11.28125" style="62" bestFit="1" customWidth="1"/>
    <col min="7" max="7" width="14.00390625" style="63" customWidth="1"/>
    <col min="8" max="8" width="23.7109375" style="64" customWidth="1"/>
    <col min="9" max="9" width="17.00390625" style="52" customWidth="1"/>
    <col min="10" max="10" width="25.140625" style="1" customWidth="1"/>
    <col min="11" max="11" width="21.140625" style="1" bestFit="1" customWidth="1"/>
    <col min="12" max="16384" width="9.28125" style="1" customWidth="1"/>
  </cols>
  <sheetData>
    <row r="1" spans="1:9" ht="30" customHeight="1">
      <c r="A1" s="301"/>
      <c r="B1" s="302"/>
      <c r="C1" s="302"/>
      <c r="D1" s="302"/>
      <c r="E1" s="302"/>
      <c r="F1" s="302"/>
      <c r="G1" s="302"/>
      <c r="H1" s="302"/>
      <c r="I1" s="303"/>
    </row>
    <row r="2" spans="1:9" ht="19.5" customHeight="1">
      <c r="A2" s="304"/>
      <c r="B2" s="305"/>
      <c r="C2" s="305"/>
      <c r="D2" s="305"/>
      <c r="E2" s="305"/>
      <c r="F2" s="305"/>
      <c r="G2" s="305"/>
      <c r="H2" s="305"/>
      <c r="I2" s="306"/>
    </row>
    <row r="3" spans="1:9" ht="18">
      <c r="A3" s="307"/>
      <c r="B3" s="308"/>
      <c r="C3" s="308"/>
      <c r="D3" s="308"/>
      <c r="E3" s="308"/>
      <c r="F3" s="308"/>
      <c r="G3" s="308"/>
      <c r="H3" s="308"/>
      <c r="I3" s="309"/>
    </row>
    <row r="4" spans="1:9" ht="8.25" customHeight="1">
      <c r="A4" s="33"/>
      <c r="D4" s="314"/>
      <c r="E4" s="314"/>
      <c r="F4" s="314"/>
      <c r="G4" s="314"/>
      <c r="H4" s="314"/>
      <c r="I4" s="315"/>
    </row>
    <row r="5" spans="1:9" s="2" customFormat="1" ht="52.5" customHeight="1">
      <c r="A5" s="65" t="s">
        <v>0</v>
      </c>
      <c r="B5" s="66"/>
      <c r="C5" s="310" t="s">
        <v>322</v>
      </c>
      <c r="D5" s="310"/>
      <c r="E5" s="66"/>
      <c r="F5" s="68"/>
      <c r="G5" s="68"/>
      <c r="H5" s="68"/>
      <c r="I5" s="69"/>
    </row>
    <row r="6" spans="1:9" s="2" customFormat="1" ht="6" customHeight="1">
      <c r="A6" s="70"/>
      <c r="B6" s="66"/>
      <c r="C6" s="71"/>
      <c r="D6" s="67"/>
      <c r="E6" s="66"/>
      <c r="F6" s="68"/>
      <c r="G6" s="68"/>
      <c r="H6" s="68"/>
      <c r="I6" s="72"/>
    </row>
    <row r="7" spans="1:9" s="2" customFormat="1" ht="15.75" customHeight="1">
      <c r="A7" s="73" t="s">
        <v>1</v>
      </c>
      <c r="B7" s="74"/>
      <c r="C7" s="311" t="s">
        <v>323</v>
      </c>
      <c r="D7" s="311"/>
      <c r="E7" s="66"/>
      <c r="F7" s="76"/>
      <c r="G7" s="76"/>
      <c r="H7" s="77"/>
      <c r="I7" s="78"/>
    </row>
    <row r="8" spans="1:9" s="2" customFormat="1" ht="6" customHeight="1">
      <c r="A8" s="73"/>
      <c r="B8" s="74"/>
      <c r="C8" s="79"/>
      <c r="D8" s="75"/>
      <c r="E8" s="66"/>
      <c r="F8" s="80"/>
      <c r="G8" s="66"/>
      <c r="H8" s="66"/>
      <c r="I8" s="78"/>
    </row>
    <row r="9" spans="1:9" s="2" customFormat="1" ht="15.75" customHeight="1">
      <c r="A9" s="73" t="s">
        <v>2</v>
      </c>
      <c r="B9" s="74"/>
      <c r="C9" s="311" t="s">
        <v>324</v>
      </c>
      <c r="D9" s="311"/>
      <c r="E9" s="66"/>
      <c r="F9" s="76" t="s">
        <v>3</v>
      </c>
      <c r="G9" s="76"/>
      <c r="H9" s="81">
        <f>G266</f>
        <v>0</v>
      </c>
      <c r="I9" s="82"/>
    </row>
    <row r="10" spans="1:9" s="2" customFormat="1" ht="6" customHeight="1">
      <c r="A10" s="83"/>
      <c r="B10" s="66"/>
      <c r="C10" s="71"/>
      <c r="D10" s="67"/>
      <c r="E10" s="66"/>
      <c r="F10" s="84"/>
      <c r="G10" s="84"/>
      <c r="H10" s="85"/>
      <c r="I10" s="86"/>
    </row>
    <row r="11" spans="1:9" s="2" customFormat="1" ht="39" customHeight="1" thickBot="1">
      <c r="A11" s="87" t="s">
        <v>10</v>
      </c>
      <c r="B11" s="88"/>
      <c r="C11" s="318" t="s">
        <v>587</v>
      </c>
      <c r="D11" s="318"/>
      <c r="E11" s="89"/>
      <c r="F11" s="90"/>
      <c r="G11" s="90"/>
      <c r="H11" s="91"/>
      <c r="I11" s="92"/>
    </row>
    <row r="12" spans="1:9" ht="16.5" customHeight="1" thickBot="1">
      <c r="A12" s="93"/>
      <c r="B12" s="94"/>
      <c r="C12" s="95"/>
      <c r="D12" s="96"/>
      <c r="E12" s="94"/>
      <c r="F12" s="97"/>
      <c r="G12" s="94"/>
      <c r="H12" s="94"/>
      <c r="I12" s="98"/>
    </row>
    <row r="13" spans="1:11" s="3" customFormat="1" ht="54.75" thickBot="1">
      <c r="A13" s="15" t="s">
        <v>11</v>
      </c>
      <c r="B13" s="15" t="s">
        <v>4</v>
      </c>
      <c r="C13" s="99" t="s">
        <v>16</v>
      </c>
      <c r="D13" s="100" t="s">
        <v>17</v>
      </c>
      <c r="E13" s="101" t="s">
        <v>5</v>
      </c>
      <c r="F13" s="102" t="s">
        <v>6</v>
      </c>
      <c r="G13" s="103" t="s">
        <v>19</v>
      </c>
      <c r="H13" s="104" t="s">
        <v>18</v>
      </c>
      <c r="I13" s="105" t="s">
        <v>7</v>
      </c>
      <c r="J13" s="6"/>
      <c r="K13" s="7"/>
    </row>
    <row r="14" spans="1:12" s="3" customFormat="1" ht="18.75" thickBot="1">
      <c r="A14" s="22">
        <v>1</v>
      </c>
      <c r="B14" s="23"/>
      <c r="C14" s="18"/>
      <c r="D14" s="19" t="s">
        <v>34</v>
      </c>
      <c r="E14" s="20">
        <f>E15+E19+E21+E28</f>
        <v>0</v>
      </c>
      <c r="F14" s="20"/>
      <c r="G14" s="20"/>
      <c r="H14" s="20"/>
      <c r="I14" s="106" t="e">
        <f>E14/$G$265</f>
        <v>#DIV/0!</v>
      </c>
      <c r="J14" s="38"/>
      <c r="K14" s="38"/>
      <c r="L14" s="38"/>
    </row>
    <row r="15" spans="1:9" s="3" customFormat="1" ht="18.75" thickBot="1">
      <c r="A15" s="11" t="s">
        <v>20</v>
      </c>
      <c r="B15" s="12"/>
      <c r="C15" s="13"/>
      <c r="D15" s="14" t="s">
        <v>325</v>
      </c>
      <c r="E15" s="107">
        <f>SUM(H16:H18)</f>
        <v>0</v>
      </c>
      <c r="F15" s="107"/>
      <c r="G15" s="39"/>
      <c r="H15" s="107"/>
      <c r="I15" s="108" t="e">
        <f>E15/$G$265</f>
        <v>#DIV/0!</v>
      </c>
    </row>
    <row r="16" spans="1:9" s="3" customFormat="1" ht="18">
      <c r="A16" s="109" t="s">
        <v>37</v>
      </c>
      <c r="B16" s="110" t="s">
        <v>38</v>
      </c>
      <c r="C16" s="110" t="s">
        <v>39</v>
      </c>
      <c r="D16" s="111" t="s">
        <v>178</v>
      </c>
      <c r="E16" s="110" t="s">
        <v>28</v>
      </c>
      <c r="F16" s="112">
        <v>6.4</v>
      </c>
      <c r="G16" s="139"/>
      <c r="H16" s="114">
        <f>ROUND((G16*F16),2)</f>
        <v>0</v>
      </c>
      <c r="I16" s="115" t="e">
        <f>H16/$G$265</f>
        <v>#DIV/0!</v>
      </c>
    </row>
    <row r="17" spans="1:9" s="3" customFormat="1" ht="18">
      <c r="A17" s="109" t="s">
        <v>320</v>
      </c>
      <c r="B17" s="110" t="s">
        <v>25</v>
      </c>
      <c r="C17" s="110">
        <v>98458</v>
      </c>
      <c r="D17" s="111" t="s">
        <v>179</v>
      </c>
      <c r="E17" s="110" t="s">
        <v>28</v>
      </c>
      <c r="F17" s="112">
        <v>35</v>
      </c>
      <c r="G17" s="139"/>
      <c r="H17" s="114">
        <f aca="true" t="shared" si="0" ref="H17:H80">ROUND((G17*F17),2)</f>
        <v>0</v>
      </c>
      <c r="I17" s="115" t="e">
        <f>H17/$G$265</f>
        <v>#DIV/0!</v>
      </c>
    </row>
    <row r="18" spans="1:9" s="3" customFormat="1" ht="18.75" thickBot="1">
      <c r="A18" s="109" t="s">
        <v>321</v>
      </c>
      <c r="B18" s="110" t="s">
        <v>38</v>
      </c>
      <c r="C18" s="110" t="s">
        <v>40</v>
      </c>
      <c r="D18" s="111" t="s">
        <v>180</v>
      </c>
      <c r="E18" s="110" t="s">
        <v>28</v>
      </c>
      <c r="F18" s="112">
        <v>3881.14</v>
      </c>
      <c r="G18" s="139"/>
      <c r="H18" s="114">
        <f t="shared" si="0"/>
        <v>0</v>
      </c>
      <c r="I18" s="115" t="e">
        <f>H18/$G$265</f>
        <v>#DIV/0!</v>
      </c>
    </row>
    <row r="19" spans="1:9" s="3" customFormat="1" ht="18.75" thickBot="1">
      <c r="A19" s="11" t="s">
        <v>336</v>
      </c>
      <c r="B19" s="12"/>
      <c r="C19" s="13"/>
      <c r="D19" s="14" t="s">
        <v>41</v>
      </c>
      <c r="E19" s="107">
        <f>SUM(H20)</f>
        <v>0</v>
      </c>
      <c r="F19" s="107"/>
      <c r="G19" s="39"/>
      <c r="H19" s="107"/>
      <c r="I19" s="108" t="e">
        <f>E19/$G$265</f>
        <v>#DIV/0!</v>
      </c>
    </row>
    <row r="20" spans="1:9" s="4" customFormat="1" ht="43.5" thickBot="1">
      <c r="A20" s="109" t="s">
        <v>337</v>
      </c>
      <c r="B20" s="110" t="s">
        <v>42</v>
      </c>
      <c r="C20" s="110" t="s">
        <v>43</v>
      </c>
      <c r="D20" s="111" t="s">
        <v>181</v>
      </c>
      <c r="E20" s="110" t="s">
        <v>28</v>
      </c>
      <c r="F20" s="112">
        <v>1094.18</v>
      </c>
      <c r="G20" s="139"/>
      <c r="H20" s="114">
        <f t="shared" si="0"/>
        <v>0</v>
      </c>
      <c r="I20" s="115" t="e">
        <f>H20/$G$265</f>
        <v>#DIV/0!</v>
      </c>
    </row>
    <row r="21" spans="1:9" s="4" customFormat="1" ht="15" outlineLevel="1" thickBot="1">
      <c r="A21" s="11" t="s">
        <v>338</v>
      </c>
      <c r="B21" s="12"/>
      <c r="C21" s="13"/>
      <c r="D21" s="14" t="s">
        <v>44</v>
      </c>
      <c r="E21" s="107">
        <f>SUM(H22:H27)</f>
        <v>0</v>
      </c>
      <c r="F21" s="107"/>
      <c r="G21" s="39"/>
      <c r="H21" s="107"/>
      <c r="I21" s="108" t="e">
        <f>E21/$G$265</f>
        <v>#DIV/0!</v>
      </c>
    </row>
    <row r="22" spans="1:9" s="4" customFormat="1" ht="28.5" outlineLevel="1">
      <c r="A22" s="109" t="s">
        <v>339</v>
      </c>
      <c r="B22" s="110" t="s">
        <v>25</v>
      </c>
      <c r="C22" s="110" t="s">
        <v>328</v>
      </c>
      <c r="D22" s="111" t="s">
        <v>182</v>
      </c>
      <c r="E22" s="110" t="s">
        <v>329</v>
      </c>
      <c r="F22" s="112">
        <v>756</v>
      </c>
      <c r="G22" s="139"/>
      <c r="H22" s="114">
        <f t="shared" si="0"/>
        <v>0</v>
      </c>
      <c r="I22" s="115" t="e">
        <f aca="true" t="shared" si="1" ref="I22:I27">H22/$G$265</f>
        <v>#DIV/0!</v>
      </c>
    </row>
    <row r="23" spans="1:9" s="4" customFormat="1" ht="28.5" outlineLevel="1">
      <c r="A23" s="109" t="s">
        <v>340</v>
      </c>
      <c r="B23" s="110" t="s">
        <v>25</v>
      </c>
      <c r="C23" s="110" t="s">
        <v>330</v>
      </c>
      <c r="D23" s="111" t="s">
        <v>184</v>
      </c>
      <c r="E23" s="110" t="s">
        <v>329</v>
      </c>
      <c r="F23" s="112">
        <v>360</v>
      </c>
      <c r="G23" s="139"/>
      <c r="H23" s="114">
        <f t="shared" si="0"/>
        <v>0</v>
      </c>
      <c r="I23" s="115" t="e">
        <f t="shared" si="1"/>
        <v>#DIV/0!</v>
      </c>
    </row>
    <row r="24" spans="1:9" s="4" customFormat="1" ht="28.5" outlineLevel="1">
      <c r="A24" s="109" t="s">
        <v>341</v>
      </c>
      <c r="B24" s="110" t="s">
        <v>25</v>
      </c>
      <c r="C24" s="110">
        <v>93572</v>
      </c>
      <c r="D24" s="111" t="s">
        <v>185</v>
      </c>
      <c r="E24" s="110" t="s">
        <v>183</v>
      </c>
      <c r="F24" s="112">
        <v>6</v>
      </c>
      <c r="G24" s="139"/>
      <c r="H24" s="114">
        <f t="shared" si="0"/>
        <v>0</v>
      </c>
      <c r="I24" s="115" t="e">
        <f t="shared" si="1"/>
        <v>#DIV/0!</v>
      </c>
    </row>
    <row r="25" spans="1:9" s="4" customFormat="1" ht="14.25" outlineLevel="1">
      <c r="A25" s="109" t="s">
        <v>342</v>
      </c>
      <c r="B25" s="110" t="s">
        <v>26</v>
      </c>
      <c r="C25" s="110" t="s">
        <v>45</v>
      </c>
      <c r="D25" s="111" t="s">
        <v>186</v>
      </c>
      <c r="E25" s="110" t="s">
        <v>35</v>
      </c>
      <c r="F25" s="112">
        <v>2</v>
      </c>
      <c r="G25" s="139"/>
      <c r="H25" s="114">
        <f t="shared" si="0"/>
        <v>0</v>
      </c>
      <c r="I25" s="115" t="e">
        <f t="shared" si="1"/>
        <v>#DIV/0!</v>
      </c>
    </row>
    <row r="26" spans="1:9" s="4" customFormat="1" ht="42.75" outlineLevel="1">
      <c r="A26" s="109" t="s">
        <v>343</v>
      </c>
      <c r="B26" s="110" t="s">
        <v>42</v>
      </c>
      <c r="C26" s="110">
        <v>200533</v>
      </c>
      <c r="D26" s="111" t="s">
        <v>187</v>
      </c>
      <c r="E26" s="110" t="s">
        <v>188</v>
      </c>
      <c r="F26" s="112">
        <v>1</v>
      </c>
      <c r="G26" s="139"/>
      <c r="H26" s="114">
        <f t="shared" si="0"/>
        <v>0</v>
      </c>
      <c r="I26" s="115" t="e">
        <f t="shared" si="1"/>
        <v>#DIV/0!</v>
      </c>
    </row>
    <row r="27" spans="1:9" s="4" customFormat="1" ht="43.5" outlineLevel="1" thickBot="1">
      <c r="A27" s="116" t="s">
        <v>344</v>
      </c>
      <c r="B27" s="117" t="s">
        <v>42</v>
      </c>
      <c r="C27" s="117">
        <v>200536</v>
      </c>
      <c r="D27" s="118" t="s">
        <v>189</v>
      </c>
      <c r="E27" s="117" t="s">
        <v>188</v>
      </c>
      <c r="F27" s="119">
        <v>1</v>
      </c>
      <c r="G27" s="140"/>
      <c r="H27" s="114">
        <f t="shared" si="0"/>
        <v>0</v>
      </c>
      <c r="I27" s="115" t="e">
        <f t="shared" si="1"/>
        <v>#DIV/0!</v>
      </c>
    </row>
    <row r="28" spans="1:9" s="4" customFormat="1" ht="15" outlineLevel="1" thickBot="1">
      <c r="A28" s="11" t="s">
        <v>345</v>
      </c>
      <c r="B28" s="12"/>
      <c r="C28" s="13"/>
      <c r="D28" s="14" t="s">
        <v>331</v>
      </c>
      <c r="E28" s="107">
        <f>H29</f>
        <v>0</v>
      </c>
      <c r="F28" s="107"/>
      <c r="G28" s="39"/>
      <c r="H28" s="107"/>
      <c r="I28" s="108" t="e">
        <f>E28/$G$265</f>
        <v>#DIV/0!</v>
      </c>
    </row>
    <row r="29" spans="1:9" s="4" customFormat="1" ht="15" outlineLevel="1" thickBot="1">
      <c r="A29" s="120" t="s">
        <v>346</v>
      </c>
      <c r="B29" s="121" t="s">
        <v>42</v>
      </c>
      <c r="C29" s="121" t="s">
        <v>585</v>
      </c>
      <c r="D29" s="122" t="s">
        <v>333</v>
      </c>
      <c r="E29" s="121" t="s">
        <v>30</v>
      </c>
      <c r="F29" s="123">
        <v>6</v>
      </c>
      <c r="G29" s="142"/>
      <c r="H29" s="114">
        <f>ROUND((G29*F29),2)</f>
        <v>0</v>
      </c>
      <c r="I29" s="115" t="e">
        <f>H29/$G$265</f>
        <v>#DIV/0!</v>
      </c>
    </row>
    <row r="30" spans="1:9" s="4" customFormat="1" ht="15.75" outlineLevel="1" thickBot="1">
      <c r="A30" s="22">
        <v>2</v>
      </c>
      <c r="B30" s="23"/>
      <c r="C30" s="18"/>
      <c r="D30" s="19" t="s">
        <v>36</v>
      </c>
      <c r="E30" s="20">
        <f>E31</f>
        <v>0</v>
      </c>
      <c r="F30" s="20"/>
      <c r="G30" s="37"/>
      <c r="H30" s="20"/>
      <c r="I30" s="106" t="e">
        <f>E30/$G$265</f>
        <v>#DIV/0!</v>
      </c>
    </row>
    <row r="31" spans="1:9" s="4" customFormat="1" ht="15" outlineLevel="1" thickBot="1">
      <c r="A31" s="11" t="s">
        <v>347</v>
      </c>
      <c r="B31" s="12"/>
      <c r="C31" s="13"/>
      <c r="D31" s="14" t="s">
        <v>36</v>
      </c>
      <c r="E31" s="107">
        <f>SUM(H32:H39)</f>
        <v>0</v>
      </c>
      <c r="F31" s="107"/>
      <c r="G31" s="39"/>
      <c r="H31" s="107"/>
      <c r="I31" s="108" t="e">
        <f>E31/$G$265</f>
        <v>#DIV/0!</v>
      </c>
    </row>
    <row r="32" spans="1:9" s="4" customFormat="1" ht="28.5" outlineLevel="1">
      <c r="A32" s="109" t="s">
        <v>348</v>
      </c>
      <c r="B32" s="110" t="s">
        <v>38</v>
      </c>
      <c r="C32" s="110" t="s">
        <v>46</v>
      </c>
      <c r="D32" s="111" t="s">
        <v>190</v>
      </c>
      <c r="E32" s="110" t="s">
        <v>29</v>
      </c>
      <c r="F32" s="112">
        <v>9.18</v>
      </c>
      <c r="G32" s="139"/>
      <c r="H32" s="114">
        <f t="shared" si="0"/>
        <v>0</v>
      </c>
      <c r="I32" s="115" t="e">
        <f aca="true" t="shared" si="2" ref="I32:I39">H32/$G$265</f>
        <v>#DIV/0!</v>
      </c>
    </row>
    <row r="33" spans="1:9" s="8" customFormat="1" ht="14.25" outlineLevel="1">
      <c r="A33" s="109" t="s">
        <v>349</v>
      </c>
      <c r="B33" s="110" t="s">
        <v>38</v>
      </c>
      <c r="C33" s="110" t="s">
        <v>47</v>
      </c>
      <c r="D33" s="111" t="s">
        <v>191</v>
      </c>
      <c r="E33" s="110" t="s">
        <v>192</v>
      </c>
      <c r="F33" s="112">
        <v>3141</v>
      </c>
      <c r="G33" s="139"/>
      <c r="H33" s="114">
        <f t="shared" si="0"/>
        <v>0</v>
      </c>
      <c r="I33" s="115" t="e">
        <f t="shared" si="2"/>
        <v>#DIV/0!</v>
      </c>
    </row>
    <row r="34" spans="1:9" s="8" customFormat="1" ht="28.5" outlineLevel="1">
      <c r="A34" s="109" t="s">
        <v>350</v>
      </c>
      <c r="B34" s="110" t="s">
        <v>25</v>
      </c>
      <c r="C34" s="110">
        <v>97622</v>
      </c>
      <c r="D34" s="111" t="s">
        <v>193</v>
      </c>
      <c r="E34" s="110" t="s">
        <v>29</v>
      </c>
      <c r="F34" s="112">
        <v>3.6</v>
      </c>
      <c r="G34" s="139"/>
      <c r="H34" s="114">
        <f t="shared" si="0"/>
        <v>0</v>
      </c>
      <c r="I34" s="115" t="e">
        <f t="shared" si="2"/>
        <v>#DIV/0!</v>
      </c>
    </row>
    <row r="35" spans="1:9" s="8" customFormat="1" ht="14.25" outlineLevel="1">
      <c r="A35" s="109" t="s">
        <v>351</v>
      </c>
      <c r="B35" s="110" t="s">
        <v>38</v>
      </c>
      <c r="C35" s="110" t="s">
        <v>48</v>
      </c>
      <c r="D35" s="111" t="s">
        <v>194</v>
      </c>
      <c r="E35" s="110" t="s">
        <v>27</v>
      </c>
      <c r="F35" s="112">
        <v>20</v>
      </c>
      <c r="G35" s="139"/>
      <c r="H35" s="114">
        <f t="shared" si="0"/>
        <v>0</v>
      </c>
      <c r="I35" s="115" t="e">
        <f t="shared" si="2"/>
        <v>#DIV/0!</v>
      </c>
    </row>
    <row r="36" spans="1:9" s="8" customFormat="1" ht="14.25" outlineLevel="1">
      <c r="A36" s="109" t="s">
        <v>352</v>
      </c>
      <c r="B36" s="110" t="s">
        <v>38</v>
      </c>
      <c r="C36" s="110" t="s">
        <v>49</v>
      </c>
      <c r="D36" s="111" t="s">
        <v>195</v>
      </c>
      <c r="E36" s="110" t="s">
        <v>28</v>
      </c>
      <c r="F36" s="112">
        <v>40</v>
      </c>
      <c r="G36" s="139"/>
      <c r="H36" s="114">
        <f t="shared" si="0"/>
        <v>0</v>
      </c>
      <c r="I36" s="115" t="e">
        <f t="shared" si="2"/>
        <v>#DIV/0!</v>
      </c>
    </row>
    <row r="37" spans="1:9" s="4" customFormat="1" ht="14.25" outlineLevel="1">
      <c r="A37" s="109" t="s">
        <v>353</v>
      </c>
      <c r="B37" s="110" t="s">
        <v>38</v>
      </c>
      <c r="C37" s="110" t="s">
        <v>50</v>
      </c>
      <c r="D37" s="111" t="s">
        <v>196</v>
      </c>
      <c r="E37" s="110" t="s">
        <v>28</v>
      </c>
      <c r="F37" s="112">
        <v>12.46</v>
      </c>
      <c r="G37" s="139"/>
      <c r="H37" s="114">
        <f t="shared" si="0"/>
        <v>0</v>
      </c>
      <c r="I37" s="115" t="e">
        <f t="shared" si="2"/>
        <v>#DIV/0!</v>
      </c>
    </row>
    <row r="38" spans="1:9" s="8" customFormat="1" ht="14.25" outlineLevel="1">
      <c r="A38" s="109" t="s">
        <v>354</v>
      </c>
      <c r="B38" s="110" t="s">
        <v>38</v>
      </c>
      <c r="C38" s="110" t="s">
        <v>51</v>
      </c>
      <c r="D38" s="111" t="s">
        <v>197</v>
      </c>
      <c r="E38" s="110" t="s">
        <v>30</v>
      </c>
      <c r="F38" s="112">
        <v>3</v>
      </c>
      <c r="G38" s="139"/>
      <c r="H38" s="114">
        <f t="shared" si="0"/>
        <v>0</v>
      </c>
      <c r="I38" s="115" t="e">
        <f t="shared" si="2"/>
        <v>#DIV/0!</v>
      </c>
    </row>
    <row r="39" spans="1:9" s="10" customFormat="1" ht="29.25" outlineLevel="1" thickBot="1">
      <c r="A39" s="109" t="s">
        <v>355</v>
      </c>
      <c r="B39" s="110" t="s">
        <v>25</v>
      </c>
      <c r="C39" s="110">
        <v>97665</v>
      </c>
      <c r="D39" s="111" t="s">
        <v>198</v>
      </c>
      <c r="E39" s="110" t="s">
        <v>30</v>
      </c>
      <c r="F39" s="112">
        <v>40</v>
      </c>
      <c r="G39" s="139"/>
      <c r="H39" s="114">
        <f t="shared" si="0"/>
        <v>0</v>
      </c>
      <c r="I39" s="115" t="e">
        <f t="shared" si="2"/>
        <v>#DIV/0!</v>
      </c>
    </row>
    <row r="40" spans="1:9" s="8" customFormat="1" ht="15" customHeight="1" outlineLevel="1" thickBot="1">
      <c r="A40" s="22">
        <v>3</v>
      </c>
      <c r="B40" s="23"/>
      <c r="C40" s="18"/>
      <c r="D40" s="19" t="s">
        <v>52</v>
      </c>
      <c r="E40" s="20">
        <f>E41</f>
        <v>0</v>
      </c>
      <c r="F40" s="20"/>
      <c r="G40" s="37"/>
      <c r="H40" s="20"/>
      <c r="I40" s="106" t="e">
        <f>E40/$G$265</f>
        <v>#DIV/0!</v>
      </c>
    </row>
    <row r="41" spans="1:9" s="8" customFormat="1" ht="15" outlineLevel="1" thickBot="1">
      <c r="A41" s="11" t="s">
        <v>356</v>
      </c>
      <c r="B41" s="12"/>
      <c r="C41" s="13"/>
      <c r="D41" s="14" t="s">
        <v>53</v>
      </c>
      <c r="E41" s="107">
        <f>SUM(H42:H43)</f>
        <v>0</v>
      </c>
      <c r="F41" s="107"/>
      <c r="G41" s="39"/>
      <c r="H41" s="107"/>
      <c r="I41" s="108" t="e">
        <f>E41/$G$265</f>
        <v>#DIV/0!</v>
      </c>
    </row>
    <row r="42" spans="1:9" s="8" customFormat="1" ht="28.5" outlineLevel="1">
      <c r="A42" s="109" t="s">
        <v>357</v>
      </c>
      <c r="B42" s="110" t="s">
        <v>38</v>
      </c>
      <c r="C42" s="110" t="s">
        <v>54</v>
      </c>
      <c r="D42" s="111" t="s">
        <v>199</v>
      </c>
      <c r="E42" s="110" t="s">
        <v>28</v>
      </c>
      <c r="F42" s="112">
        <v>165</v>
      </c>
      <c r="G42" s="139"/>
      <c r="H42" s="114">
        <f t="shared" si="0"/>
        <v>0</v>
      </c>
      <c r="I42" s="115" t="e">
        <f>H42/$G$265</f>
        <v>#DIV/0!</v>
      </c>
    </row>
    <row r="43" spans="1:9" s="8" customFormat="1" ht="43.5" outlineLevel="1" thickBot="1">
      <c r="A43" s="109" t="s">
        <v>357</v>
      </c>
      <c r="B43" s="110" t="s">
        <v>55</v>
      </c>
      <c r="C43" s="110" t="s">
        <v>56</v>
      </c>
      <c r="D43" s="111" t="s">
        <v>200</v>
      </c>
      <c r="E43" s="110" t="s">
        <v>28</v>
      </c>
      <c r="F43" s="112">
        <v>165</v>
      </c>
      <c r="G43" s="139"/>
      <c r="H43" s="114">
        <f t="shared" si="0"/>
        <v>0</v>
      </c>
      <c r="I43" s="115" t="e">
        <f>H43/$G$265</f>
        <v>#DIV/0!</v>
      </c>
    </row>
    <row r="44" spans="1:9" s="8" customFormat="1" ht="15" customHeight="1" outlineLevel="1" thickBot="1">
      <c r="A44" s="22">
        <v>4</v>
      </c>
      <c r="B44" s="23"/>
      <c r="C44" s="18"/>
      <c r="D44" s="19" t="s">
        <v>57</v>
      </c>
      <c r="E44" s="20">
        <f>E45</f>
        <v>0</v>
      </c>
      <c r="F44" s="20"/>
      <c r="G44" s="37"/>
      <c r="H44" s="20"/>
      <c r="I44" s="106" t="e">
        <f>E44/$G$265</f>
        <v>#DIV/0!</v>
      </c>
    </row>
    <row r="45" spans="1:9" s="8" customFormat="1" ht="15" customHeight="1" outlineLevel="1" thickBot="1">
      <c r="A45" s="11" t="s">
        <v>358</v>
      </c>
      <c r="B45" s="12"/>
      <c r="C45" s="13"/>
      <c r="D45" s="14" t="s">
        <v>57</v>
      </c>
      <c r="E45" s="107">
        <f>SUM(H46:H61)</f>
        <v>0</v>
      </c>
      <c r="F45" s="107"/>
      <c r="G45" s="39"/>
      <c r="H45" s="107"/>
      <c r="I45" s="108" t="e">
        <f>E45/$G$265</f>
        <v>#DIV/0!</v>
      </c>
    </row>
    <row r="46" spans="1:9" s="4" customFormat="1" ht="14.25" outlineLevel="1">
      <c r="A46" s="109" t="s">
        <v>359</v>
      </c>
      <c r="B46" s="110" t="s">
        <v>38</v>
      </c>
      <c r="C46" s="110" t="s">
        <v>58</v>
      </c>
      <c r="D46" s="111" t="s">
        <v>201</v>
      </c>
      <c r="E46" s="110" t="s">
        <v>28</v>
      </c>
      <c r="F46" s="112">
        <v>2.01</v>
      </c>
      <c r="G46" s="139"/>
      <c r="H46" s="114">
        <f t="shared" si="0"/>
        <v>0</v>
      </c>
      <c r="I46" s="115" t="e">
        <f aca="true" t="shared" si="3" ref="I46:I61">H46/$G$265</f>
        <v>#DIV/0!</v>
      </c>
    </row>
    <row r="47" spans="1:9" s="8" customFormat="1" ht="28.5" outlineLevel="1">
      <c r="A47" s="109" t="s">
        <v>360</v>
      </c>
      <c r="B47" s="110" t="s">
        <v>38</v>
      </c>
      <c r="C47" s="110" t="s">
        <v>59</v>
      </c>
      <c r="D47" s="111" t="s">
        <v>202</v>
      </c>
      <c r="E47" s="110" t="s">
        <v>27</v>
      </c>
      <c r="F47" s="112">
        <v>20</v>
      </c>
      <c r="G47" s="139"/>
      <c r="H47" s="114">
        <f t="shared" si="0"/>
        <v>0</v>
      </c>
      <c r="I47" s="115" t="e">
        <f t="shared" si="3"/>
        <v>#DIV/0!</v>
      </c>
    </row>
    <row r="48" spans="1:9" s="8" customFormat="1" ht="28.5" outlineLevel="1">
      <c r="A48" s="109" t="s">
        <v>361</v>
      </c>
      <c r="B48" s="110" t="s">
        <v>38</v>
      </c>
      <c r="C48" s="110" t="s">
        <v>60</v>
      </c>
      <c r="D48" s="111" t="s">
        <v>203</v>
      </c>
      <c r="E48" s="110" t="s">
        <v>27</v>
      </c>
      <c r="F48" s="112">
        <v>15</v>
      </c>
      <c r="G48" s="139"/>
      <c r="H48" s="114">
        <f t="shared" si="0"/>
        <v>0</v>
      </c>
      <c r="I48" s="115" t="e">
        <f t="shared" si="3"/>
        <v>#DIV/0!</v>
      </c>
    </row>
    <row r="49" spans="1:10" s="8" customFormat="1" ht="28.5" outlineLevel="1">
      <c r="A49" s="109" t="s">
        <v>362</v>
      </c>
      <c r="B49" s="110" t="s">
        <v>38</v>
      </c>
      <c r="C49" s="110" t="s">
        <v>61</v>
      </c>
      <c r="D49" s="111" t="s">
        <v>204</v>
      </c>
      <c r="E49" s="110" t="s">
        <v>27</v>
      </c>
      <c r="F49" s="112">
        <v>15</v>
      </c>
      <c r="G49" s="139"/>
      <c r="H49" s="114">
        <f t="shared" si="0"/>
        <v>0</v>
      </c>
      <c r="I49" s="115" t="e">
        <f t="shared" si="3"/>
        <v>#DIV/0!</v>
      </c>
      <c r="J49" s="21" t="s">
        <v>586</v>
      </c>
    </row>
    <row r="50" spans="1:9" s="8" customFormat="1" ht="14.25" outlineLevel="1">
      <c r="A50" s="109" t="s">
        <v>363</v>
      </c>
      <c r="B50" s="110" t="s">
        <v>38</v>
      </c>
      <c r="C50" s="110" t="s">
        <v>62</v>
      </c>
      <c r="D50" s="111" t="s">
        <v>205</v>
      </c>
      <c r="E50" s="110" t="s">
        <v>28</v>
      </c>
      <c r="F50" s="112">
        <v>39.82</v>
      </c>
      <c r="G50" s="139"/>
      <c r="H50" s="114">
        <f t="shared" si="0"/>
        <v>0</v>
      </c>
      <c r="I50" s="115" t="e">
        <f t="shared" si="3"/>
        <v>#DIV/0!</v>
      </c>
    </row>
    <row r="51" spans="1:9" s="8" customFormat="1" ht="42.75" outlineLevel="1">
      <c r="A51" s="109" t="s">
        <v>364</v>
      </c>
      <c r="B51" s="110" t="s">
        <v>25</v>
      </c>
      <c r="C51" s="110">
        <v>87265</v>
      </c>
      <c r="D51" s="111" t="s">
        <v>206</v>
      </c>
      <c r="E51" s="110" t="s">
        <v>28</v>
      </c>
      <c r="F51" s="112">
        <v>29.1</v>
      </c>
      <c r="G51" s="139"/>
      <c r="H51" s="114">
        <f t="shared" si="0"/>
        <v>0</v>
      </c>
      <c r="I51" s="115" t="e">
        <f t="shared" si="3"/>
        <v>#DIV/0!</v>
      </c>
    </row>
    <row r="52" spans="1:9" s="8" customFormat="1" ht="42.75" outlineLevel="1">
      <c r="A52" s="109" t="s">
        <v>365</v>
      </c>
      <c r="B52" s="110" t="s">
        <v>38</v>
      </c>
      <c r="C52" s="110" t="s">
        <v>63</v>
      </c>
      <c r="D52" s="111" t="s">
        <v>207</v>
      </c>
      <c r="E52" s="110" t="s">
        <v>28</v>
      </c>
      <c r="F52" s="112">
        <v>10.72</v>
      </c>
      <c r="G52" s="139"/>
      <c r="H52" s="114">
        <f t="shared" si="0"/>
        <v>0</v>
      </c>
      <c r="I52" s="115" t="e">
        <f t="shared" si="3"/>
        <v>#DIV/0!</v>
      </c>
    </row>
    <row r="53" spans="1:9" s="10" customFormat="1" ht="14.25" outlineLevel="1">
      <c r="A53" s="109" t="s">
        <v>366</v>
      </c>
      <c r="B53" s="110" t="s">
        <v>42</v>
      </c>
      <c r="C53" s="110" t="s">
        <v>564</v>
      </c>
      <c r="D53" s="111" t="s">
        <v>565</v>
      </c>
      <c r="E53" s="110" t="s">
        <v>27</v>
      </c>
      <c r="F53" s="112">
        <v>16.9</v>
      </c>
      <c r="G53" s="139"/>
      <c r="H53" s="114">
        <f t="shared" si="0"/>
        <v>0</v>
      </c>
      <c r="I53" s="115" t="e">
        <f t="shared" si="3"/>
        <v>#DIV/0!</v>
      </c>
    </row>
    <row r="54" spans="1:9" s="10" customFormat="1" ht="28.5" outlineLevel="1">
      <c r="A54" s="109" t="s">
        <v>367</v>
      </c>
      <c r="B54" s="110" t="s">
        <v>38</v>
      </c>
      <c r="C54" s="110" t="s">
        <v>64</v>
      </c>
      <c r="D54" s="111" t="s">
        <v>208</v>
      </c>
      <c r="E54" s="110" t="s">
        <v>28</v>
      </c>
      <c r="F54" s="112">
        <v>2.01</v>
      </c>
      <c r="G54" s="139"/>
      <c r="H54" s="114">
        <f t="shared" si="0"/>
        <v>0</v>
      </c>
      <c r="I54" s="115" t="e">
        <f t="shared" si="3"/>
        <v>#DIV/0!</v>
      </c>
    </row>
    <row r="55" spans="1:9" s="10" customFormat="1" ht="14.25" outlineLevel="1">
      <c r="A55" s="109" t="s">
        <v>367</v>
      </c>
      <c r="B55" s="110" t="s">
        <v>38</v>
      </c>
      <c r="C55" s="110" t="s">
        <v>65</v>
      </c>
      <c r="D55" s="111" t="s">
        <v>209</v>
      </c>
      <c r="E55" s="110" t="s">
        <v>30</v>
      </c>
      <c r="F55" s="112">
        <v>1</v>
      </c>
      <c r="G55" s="139"/>
      <c r="H55" s="114">
        <f t="shared" si="0"/>
        <v>0</v>
      </c>
      <c r="I55" s="115" t="e">
        <f t="shared" si="3"/>
        <v>#DIV/0!</v>
      </c>
    </row>
    <row r="56" spans="1:9" s="4" customFormat="1" ht="28.5" outlineLevel="1">
      <c r="A56" s="109" t="s">
        <v>368</v>
      </c>
      <c r="B56" s="110" t="s">
        <v>38</v>
      </c>
      <c r="C56" s="110" t="s">
        <v>66</v>
      </c>
      <c r="D56" s="111" t="s">
        <v>210</v>
      </c>
      <c r="E56" s="110" t="s">
        <v>30</v>
      </c>
      <c r="F56" s="112">
        <v>1</v>
      </c>
      <c r="G56" s="139"/>
      <c r="H56" s="114">
        <f t="shared" si="0"/>
        <v>0</v>
      </c>
      <c r="I56" s="115" t="e">
        <f t="shared" si="3"/>
        <v>#DIV/0!</v>
      </c>
    </row>
    <row r="57" spans="1:9" s="8" customFormat="1" ht="14.25" outlineLevel="1">
      <c r="A57" s="109" t="s">
        <v>369</v>
      </c>
      <c r="B57" s="110" t="s">
        <v>38</v>
      </c>
      <c r="C57" s="110" t="s">
        <v>67</v>
      </c>
      <c r="D57" s="111" t="s">
        <v>211</v>
      </c>
      <c r="E57" s="110" t="s">
        <v>30</v>
      </c>
      <c r="F57" s="112">
        <v>1</v>
      </c>
      <c r="G57" s="139"/>
      <c r="H57" s="114">
        <f t="shared" si="0"/>
        <v>0</v>
      </c>
      <c r="I57" s="115" t="e">
        <f t="shared" si="3"/>
        <v>#DIV/0!</v>
      </c>
    </row>
    <row r="58" spans="1:9" s="8" customFormat="1" ht="28.5" outlineLevel="1">
      <c r="A58" s="109" t="s">
        <v>370</v>
      </c>
      <c r="B58" s="110" t="s">
        <v>38</v>
      </c>
      <c r="C58" s="110" t="s">
        <v>68</v>
      </c>
      <c r="D58" s="111" t="s">
        <v>212</v>
      </c>
      <c r="E58" s="110" t="s">
        <v>30</v>
      </c>
      <c r="F58" s="112">
        <v>1</v>
      </c>
      <c r="G58" s="139"/>
      <c r="H58" s="114">
        <f t="shared" si="0"/>
        <v>0</v>
      </c>
      <c r="I58" s="115" t="e">
        <f t="shared" si="3"/>
        <v>#DIV/0!</v>
      </c>
    </row>
    <row r="59" spans="1:9" s="8" customFormat="1" ht="14.25" outlineLevel="1">
      <c r="A59" s="109" t="s">
        <v>371</v>
      </c>
      <c r="B59" s="110" t="s">
        <v>38</v>
      </c>
      <c r="C59" s="110" t="s">
        <v>69</v>
      </c>
      <c r="D59" s="111" t="s">
        <v>213</v>
      </c>
      <c r="E59" s="110" t="s">
        <v>30</v>
      </c>
      <c r="F59" s="112">
        <v>1</v>
      </c>
      <c r="G59" s="139"/>
      <c r="H59" s="114">
        <f t="shared" si="0"/>
        <v>0</v>
      </c>
      <c r="I59" s="115" t="e">
        <f t="shared" si="3"/>
        <v>#DIV/0!</v>
      </c>
    </row>
    <row r="60" spans="1:9" s="8" customFormat="1" ht="14.25" outlineLevel="1">
      <c r="A60" s="109" t="s">
        <v>372</v>
      </c>
      <c r="B60" s="110" t="s">
        <v>38</v>
      </c>
      <c r="C60" s="110" t="s">
        <v>70</v>
      </c>
      <c r="D60" s="111" t="s">
        <v>214</v>
      </c>
      <c r="E60" s="110" t="s">
        <v>30</v>
      </c>
      <c r="F60" s="112">
        <v>1</v>
      </c>
      <c r="G60" s="139"/>
      <c r="H60" s="114">
        <f t="shared" si="0"/>
        <v>0</v>
      </c>
      <c r="I60" s="115" t="e">
        <f t="shared" si="3"/>
        <v>#DIV/0!</v>
      </c>
    </row>
    <row r="61" spans="1:9" s="8" customFormat="1" ht="15" outlineLevel="1" thickBot="1">
      <c r="A61" s="109" t="s">
        <v>553</v>
      </c>
      <c r="B61" s="110" t="s">
        <v>38</v>
      </c>
      <c r="C61" s="110" t="s">
        <v>615</v>
      </c>
      <c r="D61" s="111" t="s">
        <v>614</v>
      </c>
      <c r="E61" s="110" t="s">
        <v>28</v>
      </c>
      <c r="F61" s="112">
        <v>199.5</v>
      </c>
      <c r="G61" s="139"/>
      <c r="H61" s="114">
        <f t="shared" si="0"/>
        <v>0</v>
      </c>
      <c r="I61" s="115" t="e">
        <f t="shared" si="3"/>
        <v>#DIV/0!</v>
      </c>
    </row>
    <row r="62" spans="1:9" s="8" customFormat="1" ht="15" customHeight="1" outlineLevel="1" thickBot="1">
      <c r="A62" s="22">
        <v>5</v>
      </c>
      <c r="B62" s="23"/>
      <c r="C62" s="18"/>
      <c r="D62" s="19" t="s">
        <v>71</v>
      </c>
      <c r="E62" s="20">
        <f>E63</f>
        <v>0</v>
      </c>
      <c r="F62" s="20"/>
      <c r="G62" s="37"/>
      <c r="H62" s="20"/>
      <c r="I62" s="106" t="e">
        <f>E62/$G$265</f>
        <v>#DIV/0!</v>
      </c>
    </row>
    <row r="63" spans="1:9" s="4" customFormat="1" ht="15" outlineLevel="1" thickBot="1">
      <c r="A63" s="11" t="s">
        <v>373</v>
      </c>
      <c r="B63" s="12"/>
      <c r="C63" s="13"/>
      <c r="D63" s="14" t="s">
        <v>71</v>
      </c>
      <c r="E63" s="107">
        <f>SUM(H64:H100)</f>
        <v>0</v>
      </c>
      <c r="F63" s="107"/>
      <c r="G63" s="39"/>
      <c r="H63" s="107"/>
      <c r="I63" s="108" t="e">
        <f>E63/$G$265</f>
        <v>#DIV/0!</v>
      </c>
    </row>
    <row r="64" spans="1:9" s="8" customFormat="1" ht="28.5" outlineLevel="1">
      <c r="A64" s="109" t="s">
        <v>374</v>
      </c>
      <c r="B64" s="110" t="s">
        <v>38</v>
      </c>
      <c r="C64" s="110" t="s">
        <v>72</v>
      </c>
      <c r="D64" s="111" t="s">
        <v>215</v>
      </c>
      <c r="E64" s="110" t="s">
        <v>28</v>
      </c>
      <c r="F64" s="112">
        <v>46.65</v>
      </c>
      <c r="G64" s="139"/>
      <c r="H64" s="114">
        <f t="shared" si="0"/>
        <v>0</v>
      </c>
      <c r="I64" s="115" t="e">
        <f aca="true" t="shared" si="4" ref="I64:I100">H64/$G$265</f>
        <v>#DIV/0!</v>
      </c>
    </row>
    <row r="65" spans="1:9" s="8" customFormat="1" ht="14.25" outlineLevel="1">
      <c r="A65" s="109" t="s">
        <v>375</v>
      </c>
      <c r="B65" s="110" t="s">
        <v>38</v>
      </c>
      <c r="C65" s="110" t="s">
        <v>62</v>
      </c>
      <c r="D65" s="111" t="s">
        <v>205</v>
      </c>
      <c r="E65" s="110" t="s">
        <v>28</v>
      </c>
      <c r="F65" s="112">
        <v>64.8</v>
      </c>
      <c r="G65" s="139"/>
      <c r="H65" s="114">
        <f t="shared" si="0"/>
        <v>0</v>
      </c>
      <c r="I65" s="115" t="e">
        <f t="shared" si="4"/>
        <v>#DIV/0!</v>
      </c>
    </row>
    <row r="66" spans="1:9" s="8" customFormat="1" ht="14.25" outlineLevel="1">
      <c r="A66" s="109" t="s">
        <v>376</v>
      </c>
      <c r="B66" s="110" t="s">
        <v>38</v>
      </c>
      <c r="C66" s="110" t="s">
        <v>73</v>
      </c>
      <c r="D66" s="111" t="s">
        <v>216</v>
      </c>
      <c r="E66" s="110" t="s">
        <v>30</v>
      </c>
      <c r="F66" s="112">
        <v>2</v>
      </c>
      <c r="G66" s="139"/>
      <c r="H66" s="114">
        <f t="shared" si="0"/>
        <v>0</v>
      </c>
      <c r="I66" s="115" t="e">
        <f t="shared" si="4"/>
        <v>#DIV/0!</v>
      </c>
    </row>
    <row r="67" spans="1:9" s="8" customFormat="1" ht="14.25" outlineLevel="1">
      <c r="A67" s="109" t="s">
        <v>377</v>
      </c>
      <c r="B67" s="110" t="s">
        <v>38</v>
      </c>
      <c r="C67" s="110" t="s">
        <v>74</v>
      </c>
      <c r="D67" s="111" t="s">
        <v>217</v>
      </c>
      <c r="E67" s="110" t="s">
        <v>28</v>
      </c>
      <c r="F67" s="112">
        <v>24.98</v>
      </c>
      <c r="G67" s="139"/>
      <c r="H67" s="114">
        <f t="shared" si="0"/>
        <v>0</v>
      </c>
      <c r="I67" s="115" t="e">
        <f t="shared" si="4"/>
        <v>#DIV/0!</v>
      </c>
    </row>
    <row r="68" spans="1:9" s="8" customFormat="1" ht="14.25" outlineLevel="1">
      <c r="A68" s="109" t="s">
        <v>378</v>
      </c>
      <c r="B68" s="110" t="s">
        <v>38</v>
      </c>
      <c r="C68" s="110" t="s">
        <v>51</v>
      </c>
      <c r="D68" s="111" t="s">
        <v>197</v>
      </c>
      <c r="E68" s="110" t="s">
        <v>30</v>
      </c>
      <c r="F68" s="112">
        <v>4</v>
      </c>
      <c r="G68" s="139"/>
      <c r="H68" s="114">
        <f t="shared" si="0"/>
        <v>0</v>
      </c>
      <c r="I68" s="115" t="e">
        <f t="shared" si="4"/>
        <v>#DIV/0!</v>
      </c>
    </row>
    <row r="69" spans="1:9" s="8" customFormat="1" ht="28.5" outlineLevel="1">
      <c r="A69" s="109" t="s">
        <v>379</v>
      </c>
      <c r="B69" s="110" t="s">
        <v>38</v>
      </c>
      <c r="C69" s="110" t="s">
        <v>75</v>
      </c>
      <c r="D69" s="111" t="s">
        <v>218</v>
      </c>
      <c r="E69" s="110" t="s">
        <v>27</v>
      </c>
      <c r="F69" s="112">
        <v>20</v>
      </c>
      <c r="G69" s="139"/>
      <c r="H69" s="114">
        <f t="shared" si="0"/>
        <v>0</v>
      </c>
      <c r="I69" s="115" t="e">
        <f t="shared" si="4"/>
        <v>#DIV/0!</v>
      </c>
    </row>
    <row r="70" spans="1:9" s="4" customFormat="1" ht="14.25" outlineLevel="1">
      <c r="A70" s="109" t="s">
        <v>380</v>
      </c>
      <c r="B70" s="110" t="s">
        <v>38</v>
      </c>
      <c r="C70" s="110" t="s">
        <v>58</v>
      </c>
      <c r="D70" s="111" t="s">
        <v>201</v>
      </c>
      <c r="E70" s="110" t="s">
        <v>28</v>
      </c>
      <c r="F70" s="112">
        <v>0.72</v>
      </c>
      <c r="G70" s="139"/>
      <c r="H70" s="114">
        <f t="shared" si="0"/>
        <v>0</v>
      </c>
      <c r="I70" s="115" t="e">
        <f t="shared" si="4"/>
        <v>#DIV/0!</v>
      </c>
    </row>
    <row r="71" spans="1:9" s="8" customFormat="1" ht="28.5" outlineLevel="1">
      <c r="A71" s="109" t="s">
        <v>381</v>
      </c>
      <c r="B71" s="110" t="s">
        <v>38</v>
      </c>
      <c r="C71" s="110" t="s">
        <v>76</v>
      </c>
      <c r="D71" s="111" t="s">
        <v>219</v>
      </c>
      <c r="E71" s="110" t="s">
        <v>29</v>
      </c>
      <c r="F71" s="112">
        <v>5.55</v>
      </c>
      <c r="G71" s="139"/>
      <c r="H71" s="114">
        <f t="shared" si="0"/>
        <v>0</v>
      </c>
      <c r="I71" s="115" t="e">
        <f t="shared" si="4"/>
        <v>#DIV/0!</v>
      </c>
    </row>
    <row r="72" spans="1:9" s="8" customFormat="1" ht="14.25" outlineLevel="1">
      <c r="A72" s="109" t="s">
        <v>382</v>
      </c>
      <c r="B72" s="110" t="s">
        <v>38</v>
      </c>
      <c r="C72" s="110" t="s">
        <v>77</v>
      </c>
      <c r="D72" s="111" t="s">
        <v>220</v>
      </c>
      <c r="E72" s="110" t="s">
        <v>27</v>
      </c>
      <c r="F72" s="112">
        <v>350</v>
      </c>
      <c r="G72" s="139"/>
      <c r="H72" s="114">
        <f t="shared" si="0"/>
        <v>0</v>
      </c>
      <c r="I72" s="115" t="e">
        <f t="shared" si="4"/>
        <v>#DIV/0!</v>
      </c>
    </row>
    <row r="73" spans="1:9" s="8" customFormat="1" ht="14.25" outlineLevel="1">
      <c r="A73" s="109" t="s">
        <v>383</v>
      </c>
      <c r="B73" s="110" t="s">
        <v>38</v>
      </c>
      <c r="C73" s="110" t="s">
        <v>78</v>
      </c>
      <c r="D73" s="111" t="s">
        <v>221</v>
      </c>
      <c r="E73" s="110" t="s">
        <v>27</v>
      </c>
      <c r="F73" s="112">
        <v>200</v>
      </c>
      <c r="G73" s="139"/>
      <c r="H73" s="114">
        <f t="shared" si="0"/>
        <v>0</v>
      </c>
      <c r="I73" s="115" t="e">
        <f t="shared" si="4"/>
        <v>#DIV/0!</v>
      </c>
    </row>
    <row r="74" spans="1:9" s="8" customFormat="1" ht="14.25" outlineLevel="1">
      <c r="A74" s="109" t="s">
        <v>384</v>
      </c>
      <c r="B74" s="110" t="s">
        <v>38</v>
      </c>
      <c r="C74" s="110" t="s">
        <v>79</v>
      </c>
      <c r="D74" s="111" t="s">
        <v>222</v>
      </c>
      <c r="E74" s="110" t="s">
        <v>223</v>
      </c>
      <c r="F74" s="112">
        <v>17</v>
      </c>
      <c r="G74" s="139"/>
      <c r="H74" s="114">
        <f t="shared" si="0"/>
        <v>0</v>
      </c>
      <c r="I74" s="115" t="e">
        <f t="shared" si="4"/>
        <v>#DIV/0!</v>
      </c>
    </row>
    <row r="75" spans="1:9" s="8" customFormat="1" ht="14.25" outlineLevel="1">
      <c r="A75" s="109" t="s">
        <v>385</v>
      </c>
      <c r="B75" s="110" t="s">
        <v>38</v>
      </c>
      <c r="C75" s="110" t="s">
        <v>80</v>
      </c>
      <c r="D75" s="111" t="s">
        <v>224</v>
      </c>
      <c r="E75" s="110" t="s">
        <v>223</v>
      </c>
      <c r="F75" s="112">
        <v>7</v>
      </c>
      <c r="G75" s="139"/>
      <c r="H75" s="114">
        <f t="shared" si="0"/>
        <v>0</v>
      </c>
      <c r="I75" s="115" t="e">
        <f t="shared" si="4"/>
        <v>#DIV/0!</v>
      </c>
    </row>
    <row r="76" spans="1:9" s="8" customFormat="1" ht="28.5" outlineLevel="1">
      <c r="A76" s="109" t="s">
        <v>386</v>
      </c>
      <c r="B76" s="110" t="s">
        <v>38</v>
      </c>
      <c r="C76" s="110" t="s">
        <v>81</v>
      </c>
      <c r="D76" s="111" t="s">
        <v>225</v>
      </c>
      <c r="E76" s="110" t="s">
        <v>30</v>
      </c>
      <c r="F76" s="112">
        <v>16</v>
      </c>
      <c r="G76" s="139"/>
      <c r="H76" s="114">
        <f t="shared" si="0"/>
        <v>0</v>
      </c>
      <c r="I76" s="115" t="e">
        <f t="shared" si="4"/>
        <v>#DIV/0!</v>
      </c>
    </row>
    <row r="77" spans="1:9" s="8" customFormat="1" ht="28.5" outlineLevel="1">
      <c r="A77" s="109" t="s">
        <v>387</v>
      </c>
      <c r="B77" s="110" t="s">
        <v>38</v>
      </c>
      <c r="C77" s="110" t="s">
        <v>59</v>
      </c>
      <c r="D77" s="111" t="s">
        <v>202</v>
      </c>
      <c r="E77" s="110" t="s">
        <v>27</v>
      </c>
      <c r="F77" s="112">
        <v>40</v>
      </c>
      <c r="G77" s="139"/>
      <c r="H77" s="114">
        <f t="shared" si="0"/>
        <v>0</v>
      </c>
      <c r="I77" s="115" t="e">
        <f t="shared" si="4"/>
        <v>#DIV/0!</v>
      </c>
    </row>
    <row r="78" spans="1:9" s="8" customFormat="1" ht="28.5" outlineLevel="1">
      <c r="A78" s="109" t="s">
        <v>388</v>
      </c>
      <c r="B78" s="110" t="s">
        <v>38</v>
      </c>
      <c r="C78" s="110" t="s">
        <v>60</v>
      </c>
      <c r="D78" s="111" t="s">
        <v>203</v>
      </c>
      <c r="E78" s="110" t="s">
        <v>27</v>
      </c>
      <c r="F78" s="112">
        <v>30</v>
      </c>
      <c r="G78" s="139"/>
      <c r="H78" s="114">
        <f t="shared" si="0"/>
        <v>0</v>
      </c>
      <c r="I78" s="115" t="e">
        <f t="shared" si="4"/>
        <v>#DIV/0!</v>
      </c>
    </row>
    <row r="79" spans="1:9" s="4" customFormat="1" ht="28.5" outlineLevel="1">
      <c r="A79" s="109" t="s">
        <v>389</v>
      </c>
      <c r="B79" s="110" t="s">
        <v>38</v>
      </c>
      <c r="C79" s="110" t="s">
        <v>61</v>
      </c>
      <c r="D79" s="111" t="s">
        <v>204</v>
      </c>
      <c r="E79" s="110" t="s">
        <v>27</v>
      </c>
      <c r="F79" s="112">
        <v>30</v>
      </c>
      <c r="G79" s="139"/>
      <c r="H79" s="114">
        <f t="shared" si="0"/>
        <v>0</v>
      </c>
      <c r="I79" s="115" t="e">
        <f t="shared" si="4"/>
        <v>#DIV/0!</v>
      </c>
    </row>
    <row r="80" spans="1:9" s="4" customFormat="1" ht="14.25" outlineLevel="1">
      <c r="A80" s="109" t="s">
        <v>390</v>
      </c>
      <c r="B80" s="110" t="s">
        <v>38</v>
      </c>
      <c r="C80" s="110" t="s">
        <v>82</v>
      </c>
      <c r="D80" s="111" t="s">
        <v>226</v>
      </c>
      <c r="E80" s="110" t="s">
        <v>223</v>
      </c>
      <c r="F80" s="112">
        <v>2</v>
      </c>
      <c r="G80" s="139"/>
      <c r="H80" s="114">
        <f t="shared" si="0"/>
        <v>0</v>
      </c>
      <c r="I80" s="115" t="e">
        <f t="shared" si="4"/>
        <v>#DIV/0!</v>
      </c>
    </row>
    <row r="81" spans="1:9" s="10" customFormat="1" ht="14.25" outlineLevel="1">
      <c r="A81" s="109" t="s">
        <v>391</v>
      </c>
      <c r="B81" s="110" t="s">
        <v>38</v>
      </c>
      <c r="C81" s="110" t="s">
        <v>83</v>
      </c>
      <c r="D81" s="111" t="s">
        <v>227</v>
      </c>
      <c r="E81" s="110" t="s">
        <v>30</v>
      </c>
      <c r="F81" s="112">
        <v>2</v>
      </c>
      <c r="G81" s="139"/>
      <c r="H81" s="114">
        <f aca="true" t="shared" si="5" ref="H81:H140">ROUND((G81*F81),2)</f>
        <v>0</v>
      </c>
      <c r="I81" s="115" t="e">
        <f t="shared" si="4"/>
        <v>#DIV/0!</v>
      </c>
    </row>
    <row r="82" spans="1:9" s="10" customFormat="1" ht="14.25" outlineLevel="1">
      <c r="A82" s="109" t="s">
        <v>392</v>
      </c>
      <c r="B82" s="110" t="s">
        <v>38</v>
      </c>
      <c r="C82" s="110" t="s">
        <v>84</v>
      </c>
      <c r="D82" s="111" t="s">
        <v>228</v>
      </c>
      <c r="E82" s="110" t="s">
        <v>30</v>
      </c>
      <c r="F82" s="112">
        <v>2</v>
      </c>
      <c r="G82" s="139"/>
      <c r="H82" s="114">
        <f t="shared" si="5"/>
        <v>0</v>
      </c>
      <c r="I82" s="115" t="e">
        <f t="shared" si="4"/>
        <v>#DIV/0!</v>
      </c>
    </row>
    <row r="83" spans="1:9" s="4" customFormat="1" ht="42.75" outlineLevel="1">
      <c r="A83" s="109" t="s">
        <v>393</v>
      </c>
      <c r="B83" s="110" t="s">
        <v>25</v>
      </c>
      <c r="C83" s="110">
        <v>87265</v>
      </c>
      <c r="D83" s="111" t="s">
        <v>206</v>
      </c>
      <c r="E83" s="110" t="s">
        <v>28</v>
      </c>
      <c r="F83" s="112">
        <v>64.8</v>
      </c>
      <c r="G83" s="139"/>
      <c r="H83" s="114">
        <f t="shared" si="5"/>
        <v>0</v>
      </c>
      <c r="I83" s="115" t="e">
        <f t="shared" si="4"/>
        <v>#DIV/0!</v>
      </c>
    </row>
    <row r="84" spans="1:9" s="4" customFormat="1" ht="42.75" outlineLevel="1">
      <c r="A84" s="109" t="s">
        <v>394</v>
      </c>
      <c r="B84" s="110" t="s">
        <v>38</v>
      </c>
      <c r="C84" s="110" t="s">
        <v>63</v>
      </c>
      <c r="D84" s="111" t="s">
        <v>207</v>
      </c>
      <c r="E84" s="110" t="s">
        <v>28</v>
      </c>
      <c r="F84" s="112">
        <v>10.31</v>
      </c>
      <c r="G84" s="139"/>
      <c r="H84" s="114">
        <f t="shared" si="5"/>
        <v>0</v>
      </c>
      <c r="I84" s="115" t="e">
        <f t="shared" si="4"/>
        <v>#DIV/0!</v>
      </c>
    </row>
    <row r="85" spans="1:9" ht="14.25" outlineLevel="1">
      <c r="A85" s="109" t="s">
        <v>395</v>
      </c>
      <c r="B85" s="110" t="s">
        <v>42</v>
      </c>
      <c r="C85" s="110" t="s">
        <v>564</v>
      </c>
      <c r="D85" s="111" t="s">
        <v>565</v>
      </c>
      <c r="E85" s="110" t="s">
        <v>27</v>
      </c>
      <c r="F85" s="112">
        <v>77.7</v>
      </c>
      <c r="G85" s="139"/>
      <c r="H85" s="114">
        <f t="shared" si="5"/>
        <v>0</v>
      </c>
      <c r="I85" s="115" t="e">
        <f t="shared" si="4"/>
        <v>#DIV/0!</v>
      </c>
    </row>
    <row r="86" spans="1:9" ht="28.5" outlineLevel="1">
      <c r="A86" s="109" t="s">
        <v>396</v>
      </c>
      <c r="B86" s="110" t="s">
        <v>38</v>
      </c>
      <c r="C86" s="110" t="s">
        <v>85</v>
      </c>
      <c r="D86" s="111" t="s">
        <v>229</v>
      </c>
      <c r="E86" s="110" t="s">
        <v>28</v>
      </c>
      <c r="F86" s="112">
        <v>24.12</v>
      </c>
      <c r="G86" s="139"/>
      <c r="H86" s="114">
        <f t="shared" si="5"/>
        <v>0</v>
      </c>
      <c r="I86" s="115" t="e">
        <f t="shared" si="4"/>
        <v>#DIV/0!</v>
      </c>
    </row>
    <row r="87" spans="1:9" s="4" customFormat="1" ht="28.5" outlineLevel="1">
      <c r="A87" s="109" t="s">
        <v>397</v>
      </c>
      <c r="B87" s="110" t="s">
        <v>25</v>
      </c>
      <c r="C87" s="110">
        <v>102219</v>
      </c>
      <c r="D87" s="111" t="s">
        <v>230</v>
      </c>
      <c r="E87" s="110" t="s">
        <v>28</v>
      </c>
      <c r="F87" s="112">
        <v>24.12</v>
      </c>
      <c r="G87" s="139"/>
      <c r="H87" s="114">
        <f t="shared" si="5"/>
        <v>0</v>
      </c>
      <c r="I87" s="115" t="e">
        <f t="shared" si="4"/>
        <v>#DIV/0!</v>
      </c>
    </row>
    <row r="88" spans="1:9" s="4" customFormat="1" ht="14.25" outlineLevel="1">
      <c r="A88" s="109" t="s">
        <v>398</v>
      </c>
      <c r="B88" s="110" t="s">
        <v>38</v>
      </c>
      <c r="C88" s="110" t="s">
        <v>86</v>
      </c>
      <c r="D88" s="111" t="s">
        <v>231</v>
      </c>
      <c r="E88" s="110" t="s">
        <v>28</v>
      </c>
      <c r="F88" s="112">
        <v>24.12</v>
      </c>
      <c r="G88" s="139"/>
      <c r="H88" s="114">
        <f t="shared" si="5"/>
        <v>0</v>
      </c>
      <c r="I88" s="115" t="e">
        <f t="shared" si="4"/>
        <v>#DIV/0!</v>
      </c>
    </row>
    <row r="89" spans="1:9" s="4" customFormat="1" ht="14.25" outlineLevel="1">
      <c r="A89" s="109" t="s">
        <v>399</v>
      </c>
      <c r="B89" s="110" t="s">
        <v>38</v>
      </c>
      <c r="C89" s="110" t="s">
        <v>87</v>
      </c>
      <c r="D89" s="111" t="s">
        <v>232</v>
      </c>
      <c r="E89" s="110" t="s">
        <v>28</v>
      </c>
      <c r="F89" s="112">
        <v>234.6</v>
      </c>
      <c r="G89" s="139"/>
      <c r="H89" s="114">
        <f t="shared" si="5"/>
        <v>0</v>
      </c>
      <c r="I89" s="115" t="e">
        <f t="shared" si="4"/>
        <v>#DIV/0!</v>
      </c>
    </row>
    <row r="90" spans="1:9" s="4" customFormat="1" ht="28.5" outlineLevel="1">
      <c r="A90" s="109" t="s">
        <v>400</v>
      </c>
      <c r="B90" s="110" t="s">
        <v>25</v>
      </c>
      <c r="C90" s="110">
        <v>88489</v>
      </c>
      <c r="D90" s="111" t="s">
        <v>233</v>
      </c>
      <c r="E90" s="110" t="s">
        <v>28</v>
      </c>
      <c r="F90" s="112">
        <v>234.6</v>
      </c>
      <c r="G90" s="139"/>
      <c r="H90" s="114">
        <f t="shared" si="5"/>
        <v>0</v>
      </c>
      <c r="I90" s="115" t="e">
        <f t="shared" si="4"/>
        <v>#DIV/0!</v>
      </c>
    </row>
    <row r="91" spans="1:9" s="4" customFormat="1" ht="28.5" outlineLevel="1">
      <c r="A91" s="109" t="s">
        <v>401</v>
      </c>
      <c r="B91" s="110" t="s">
        <v>25</v>
      </c>
      <c r="C91" s="110">
        <v>88484</v>
      </c>
      <c r="D91" s="111" t="s">
        <v>234</v>
      </c>
      <c r="E91" s="110" t="s">
        <v>28</v>
      </c>
      <c r="F91" s="112">
        <v>119</v>
      </c>
      <c r="G91" s="139"/>
      <c r="H91" s="114">
        <f t="shared" si="5"/>
        <v>0</v>
      </c>
      <c r="I91" s="115" t="e">
        <f t="shared" si="4"/>
        <v>#DIV/0!</v>
      </c>
    </row>
    <row r="92" spans="1:9" s="4" customFormat="1" ht="28.5" outlineLevel="1">
      <c r="A92" s="109" t="s">
        <v>402</v>
      </c>
      <c r="B92" s="110" t="s">
        <v>25</v>
      </c>
      <c r="C92" s="110">
        <v>88488</v>
      </c>
      <c r="D92" s="111" t="s">
        <v>235</v>
      </c>
      <c r="E92" s="110" t="s">
        <v>28</v>
      </c>
      <c r="F92" s="112">
        <v>119</v>
      </c>
      <c r="G92" s="139"/>
      <c r="H92" s="114">
        <f t="shared" si="5"/>
        <v>0</v>
      </c>
      <c r="I92" s="115" t="e">
        <f t="shared" si="4"/>
        <v>#DIV/0!</v>
      </c>
    </row>
    <row r="93" spans="1:12" s="4" customFormat="1" ht="28.5" outlineLevel="1">
      <c r="A93" s="109" t="s">
        <v>403</v>
      </c>
      <c r="B93" s="110" t="s">
        <v>38</v>
      </c>
      <c r="C93" s="110" t="s">
        <v>64</v>
      </c>
      <c r="D93" s="111" t="s">
        <v>208</v>
      </c>
      <c r="E93" s="110" t="s">
        <v>28</v>
      </c>
      <c r="F93" s="112">
        <v>0.72</v>
      </c>
      <c r="G93" s="139"/>
      <c r="H93" s="114">
        <f t="shared" si="5"/>
        <v>0</v>
      </c>
      <c r="I93" s="115" t="e">
        <f t="shared" si="4"/>
        <v>#DIV/0!</v>
      </c>
      <c r="J93" s="40"/>
      <c r="K93" s="40"/>
      <c r="L93" s="40"/>
    </row>
    <row r="94" spans="1:12" s="4" customFormat="1" ht="14.25" outlineLevel="1">
      <c r="A94" s="109" t="s">
        <v>404</v>
      </c>
      <c r="B94" s="110" t="s">
        <v>38</v>
      </c>
      <c r="C94" s="110" t="s">
        <v>65</v>
      </c>
      <c r="D94" s="111" t="s">
        <v>209</v>
      </c>
      <c r="E94" s="110" t="s">
        <v>30</v>
      </c>
      <c r="F94" s="112">
        <v>1</v>
      </c>
      <c r="G94" s="139"/>
      <c r="H94" s="114">
        <f t="shared" si="5"/>
        <v>0</v>
      </c>
      <c r="I94" s="115" t="e">
        <f t="shared" si="4"/>
        <v>#DIV/0!</v>
      </c>
      <c r="J94" s="40"/>
      <c r="K94" s="40"/>
      <c r="L94" s="40"/>
    </row>
    <row r="95" spans="1:9" s="4" customFormat="1" ht="28.5" outlineLevel="1">
      <c r="A95" s="109" t="s">
        <v>405</v>
      </c>
      <c r="B95" s="110" t="s">
        <v>38</v>
      </c>
      <c r="C95" s="110" t="s">
        <v>66</v>
      </c>
      <c r="D95" s="111" t="s">
        <v>210</v>
      </c>
      <c r="E95" s="110" t="s">
        <v>30</v>
      </c>
      <c r="F95" s="112">
        <v>1</v>
      </c>
      <c r="G95" s="139"/>
      <c r="H95" s="114">
        <f t="shared" si="5"/>
        <v>0</v>
      </c>
      <c r="I95" s="115" t="e">
        <f t="shared" si="4"/>
        <v>#DIV/0!</v>
      </c>
    </row>
    <row r="96" spans="1:9" s="4" customFormat="1" ht="14.25" outlineLevel="1">
      <c r="A96" s="109" t="s">
        <v>406</v>
      </c>
      <c r="B96" s="110" t="s">
        <v>38</v>
      </c>
      <c r="C96" s="110" t="s">
        <v>67</v>
      </c>
      <c r="D96" s="111" t="s">
        <v>211</v>
      </c>
      <c r="E96" s="110" t="s">
        <v>30</v>
      </c>
      <c r="F96" s="112">
        <v>1</v>
      </c>
      <c r="G96" s="139"/>
      <c r="H96" s="114">
        <f t="shared" si="5"/>
        <v>0</v>
      </c>
      <c r="I96" s="115" t="e">
        <f t="shared" si="4"/>
        <v>#DIV/0!</v>
      </c>
    </row>
    <row r="97" spans="1:9" s="4" customFormat="1" ht="14.25" outlineLevel="1">
      <c r="A97" s="109" t="s">
        <v>407</v>
      </c>
      <c r="B97" s="110" t="s">
        <v>38</v>
      </c>
      <c r="C97" s="110" t="s">
        <v>69</v>
      </c>
      <c r="D97" s="111" t="s">
        <v>213</v>
      </c>
      <c r="E97" s="110" t="s">
        <v>30</v>
      </c>
      <c r="F97" s="112">
        <v>1</v>
      </c>
      <c r="G97" s="139"/>
      <c r="H97" s="114">
        <f t="shared" si="5"/>
        <v>0</v>
      </c>
      <c r="I97" s="115" t="e">
        <f t="shared" si="4"/>
        <v>#DIV/0!</v>
      </c>
    </row>
    <row r="98" spans="1:9" s="4" customFormat="1" ht="14.25" outlineLevel="1">
      <c r="A98" s="109" t="s">
        <v>566</v>
      </c>
      <c r="B98" s="110" t="s">
        <v>38</v>
      </c>
      <c r="C98" s="110" t="s">
        <v>70</v>
      </c>
      <c r="D98" s="111" t="s">
        <v>214</v>
      </c>
      <c r="E98" s="110" t="s">
        <v>30</v>
      </c>
      <c r="F98" s="112">
        <v>1</v>
      </c>
      <c r="G98" s="139"/>
      <c r="H98" s="114">
        <f t="shared" si="5"/>
        <v>0</v>
      </c>
      <c r="I98" s="115" t="e">
        <f t="shared" si="4"/>
        <v>#DIV/0!</v>
      </c>
    </row>
    <row r="99" spans="1:9" s="4" customFormat="1" ht="14.25" outlineLevel="1">
      <c r="A99" s="109" t="s">
        <v>595</v>
      </c>
      <c r="B99" s="110" t="s">
        <v>38</v>
      </c>
      <c r="C99" s="110" t="s">
        <v>591</v>
      </c>
      <c r="D99" s="111" t="s">
        <v>592</v>
      </c>
      <c r="E99" s="110" t="s">
        <v>28</v>
      </c>
      <c r="F99" s="112">
        <v>12</v>
      </c>
      <c r="G99" s="139"/>
      <c r="H99" s="114">
        <f t="shared" si="5"/>
        <v>0</v>
      </c>
      <c r="I99" s="115" t="e">
        <f t="shared" si="4"/>
        <v>#DIV/0!</v>
      </c>
    </row>
    <row r="100" spans="1:9" s="4" customFormat="1" ht="15" outlineLevel="1" thickBot="1">
      <c r="A100" s="109" t="s">
        <v>596</v>
      </c>
      <c r="B100" s="110" t="s">
        <v>38</v>
      </c>
      <c r="C100" s="110" t="s">
        <v>593</v>
      </c>
      <c r="D100" s="111" t="s">
        <v>594</v>
      </c>
      <c r="E100" s="110" t="s">
        <v>28</v>
      </c>
      <c r="F100" s="112">
        <v>12</v>
      </c>
      <c r="G100" s="139"/>
      <c r="H100" s="114">
        <f t="shared" si="5"/>
        <v>0</v>
      </c>
      <c r="I100" s="115" t="e">
        <f t="shared" si="4"/>
        <v>#DIV/0!</v>
      </c>
    </row>
    <row r="101" spans="1:9" s="4" customFormat="1" ht="15" customHeight="1" outlineLevel="1" thickBot="1">
      <c r="A101" s="22">
        <v>6</v>
      </c>
      <c r="B101" s="23"/>
      <c r="C101" s="18"/>
      <c r="D101" s="19" t="s">
        <v>88</v>
      </c>
      <c r="E101" s="20">
        <f>E102</f>
        <v>0</v>
      </c>
      <c r="F101" s="20"/>
      <c r="G101" s="37"/>
      <c r="H101" s="20"/>
      <c r="I101" s="106" t="e">
        <f>E101/$G$265</f>
        <v>#DIV/0!</v>
      </c>
    </row>
    <row r="102" spans="1:9" s="4" customFormat="1" ht="14.25" outlineLevel="1">
      <c r="A102" s="24" t="s">
        <v>408</v>
      </c>
      <c r="B102" s="25"/>
      <c r="C102" s="26"/>
      <c r="D102" s="27" t="s">
        <v>88</v>
      </c>
      <c r="E102" s="124">
        <f>SUM(H103:H113)</f>
        <v>0</v>
      </c>
      <c r="F102" s="124"/>
      <c r="G102" s="41"/>
      <c r="H102" s="124"/>
      <c r="I102" s="125" t="e">
        <f>E102/$G$265</f>
        <v>#DIV/0!</v>
      </c>
    </row>
    <row r="103" spans="1:9" s="4" customFormat="1" ht="28.5" outlineLevel="1">
      <c r="A103" s="109" t="s">
        <v>409</v>
      </c>
      <c r="B103" s="110" t="s">
        <v>38</v>
      </c>
      <c r="C103" s="110" t="s">
        <v>89</v>
      </c>
      <c r="D103" s="111" t="s">
        <v>236</v>
      </c>
      <c r="E103" s="110" t="s">
        <v>28</v>
      </c>
      <c r="F103" s="112">
        <v>271.11</v>
      </c>
      <c r="G103" s="139"/>
      <c r="H103" s="113">
        <f t="shared" si="5"/>
        <v>0</v>
      </c>
      <c r="I103" s="115" t="e">
        <f aca="true" t="shared" si="6" ref="I103:I113">H103/$G$265</f>
        <v>#DIV/0!</v>
      </c>
    </row>
    <row r="104" spans="1:9" s="4" customFormat="1" ht="28.5" outlineLevel="1">
      <c r="A104" s="109" t="s">
        <v>410</v>
      </c>
      <c r="B104" s="110" t="s">
        <v>38</v>
      </c>
      <c r="C104" s="110" t="s">
        <v>90</v>
      </c>
      <c r="D104" s="111" t="s">
        <v>237</v>
      </c>
      <c r="E104" s="110" t="s">
        <v>28</v>
      </c>
      <c r="F104" s="112">
        <v>262.03</v>
      </c>
      <c r="G104" s="139"/>
      <c r="H104" s="113">
        <f t="shared" si="5"/>
        <v>0</v>
      </c>
      <c r="I104" s="115" t="e">
        <f t="shared" si="6"/>
        <v>#DIV/0!</v>
      </c>
    </row>
    <row r="105" spans="1:9" s="4" customFormat="1" ht="28.5" outlineLevel="1">
      <c r="A105" s="109" t="s">
        <v>411</v>
      </c>
      <c r="B105" s="110" t="s">
        <v>25</v>
      </c>
      <c r="C105" s="110">
        <v>96373</v>
      </c>
      <c r="D105" s="111" t="s">
        <v>238</v>
      </c>
      <c r="E105" s="110" t="s">
        <v>27</v>
      </c>
      <c r="F105" s="112">
        <v>20</v>
      </c>
      <c r="G105" s="139"/>
      <c r="H105" s="113">
        <f t="shared" si="5"/>
        <v>0</v>
      </c>
      <c r="I105" s="115" t="e">
        <f t="shared" si="6"/>
        <v>#DIV/0!</v>
      </c>
    </row>
    <row r="106" spans="1:9" s="4" customFormat="1" ht="14.25" outlineLevel="1">
      <c r="A106" s="109" t="s">
        <v>412</v>
      </c>
      <c r="B106" s="110" t="s">
        <v>38</v>
      </c>
      <c r="C106" s="110" t="s">
        <v>91</v>
      </c>
      <c r="D106" s="111" t="s">
        <v>239</v>
      </c>
      <c r="E106" s="110" t="s">
        <v>28</v>
      </c>
      <c r="F106" s="112">
        <v>322.07</v>
      </c>
      <c r="G106" s="139"/>
      <c r="H106" s="113">
        <f t="shared" si="5"/>
        <v>0</v>
      </c>
      <c r="I106" s="115" t="e">
        <f t="shared" si="6"/>
        <v>#DIV/0!</v>
      </c>
    </row>
    <row r="107" spans="1:9" s="4" customFormat="1" ht="28.5" outlineLevel="1">
      <c r="A107" s="109" t="s">
        <v>560</v>
      </c>
      <c r="B107" s="110" t="s">
        <v>42</v>
      </c>
      <c r="C107" s="110" t="s">
        <v>554</v>
      </c>
      <c r="D107" s="111" t="s">
        <v>555</v>
      </c>
      <c r="E107" s="110" t="s">
        <v>28</v>
      </c>
      <c r="F107" s="112">
        <v>79.56</v>
      </c>
      <c r="G107" s="139"/>
      <c r="H107" s="113">
        <f t="shared" si="5"/>
        <v>0</v>
      </c>
      <c r="I107" s="115" t="e">
        <f t="shared" si="6"/>
        <v>#DIV/0!</v>
      </c>
    </row>
    <row r="108" spans="1:9" s="4" customFormat="1" ht="28.5" outlineLevel="1">
      <c r="A108" s="109" t="s">
        <v>561</v>
      </c>
      <c r="B108" s="110" t="s">
        <v>42</v>
      </c>
      <c r="C108" s="110" t="s">
        <v>556</v>
      </c>
      <c r="D108" s="111" t="s">
        <v>557</v>
      </c>
      <c r="E108" s="110" t="s">
        <v>28</v>
      </c>
      <c r="F108" s="112">
        <v>98.83</v>
      </c>
      <c r="G108" s="139"/>
      <c r="H108" s="113">
        <f t="shared" si="5"/>
        <v>0</v>
      </c>
      <c r="I108" s="115" t="e">
        <f t="shared" si="6"/>
        <v>#DIV/0!</v>
      </c>
    </row>
    <row r="109" spans="1:9" s="4" customFormat="1" ht="28.5" outlineLevel="1">
      <c r="A109" s="109" t="s">
        <v>562</v>
      </c>
      <c r="B109" s="110" t="s">
        <v>42</v>
      </c>
      <c r="C109" s="110" t="s">
        <v>558</v>
      </c>
      <c r="D109" s="111" t="s">
        <v>559</v>
      </c>
      <c r="E109" s="110" t="s">
        <v>28</v>
      </c>
      <c r="F109" s="112">
        <v>15.6</v>
      </c>
      <c r="G109" s="139"/>
      <c r="H109" s="113">
        <f t="shared" si="5"/>
        <v>0</v>
      </c>
      <c r="I109" s="115" t="e">
        <f t="shared" si="6"/>
        <v>#DIV/0!</v>
      </c>
    </row>
    <row r="110" spans="1:9" s="4" customFormat="1" ht="14.25" outlineLevel="1">
      <c r="A110" s="109" t="s">
        <v>563</v>
      </c>
      <c r="B110" s="110" t="s">
        <v>38</v>
      </c>
      <c r="C110" s="110" t="s">
        <v>597</v>
      </c>
      <c r="D110" s="111" t="s">
        <v>598</v>
      </c>
      <c r="E110" s="110" t="s">
        <v>28</v>
      </c>
      <c r="F110" s="112">
        <v>28.28</v>
      </c>
      <c r="G110" s="139"/>
      <c r="H110" s="113">
        <f>ROUND((G110*F110),2)</f>
        <v>0</v>
      </c>
      <c r="I110" s="115" t="e">
        <f t="shared" si="6"/>
        <v>#DIV/0!</v>
      </c>
    </row>
    <row r="111" spans="1:9" s="4" customFormat="1" ht="14.25" outlineLevel="1">
      <c r="A111" s="109" t="s">
        <v>616</v>
      </c>
      <c r="B111" s="110" t="s">
        <v>38</v>
      </c>
      <c r="C111" s="110" t="s">
        <v>591</v>
      </c>
      <c r="D111" s="111" t="s">
        <v>592</v>
      </c>
      <c r="E111" s="110" t="s">
        <v>28</v>
      </c>
      <c r="F111" s="112">
        <v>22.54</v>
      </c>
      <c r="G111" s="139"/>
      <c r="H111" s="113">
        <f>ROUND((G111*F111),2)</f>
        <v>0</v>
      </c>
      <c r="I111" s="115" t="e">
        <f t="shared" si="6"/>
        <v>#DIV/0!</v>
      </c>
    </row>
    <row r="112" spans="1:9" s="4" customFormat="1" ht="14.25" outlineLevel="1">
      <c r="A112" s="109" t="s">
        <v>617</v>
      </c>
      <c r="B112" s="110" t="s">
        <v>38</v>
      </c>
      <c r="C112" s="110" t="s">
        <v>593</v>
      </c>
      <c r="D112" s="111" t="s">
        <v>594</v>
      </c>
      <c r="E112" s="110" t="s">
        <v>28</v>
      </c>
      <c r="F112" s="112">
        <v>28.28</v>
      </c>
      <c r="G112" s="139"/>
      <c r="H112" s="113">
        <f>ROUND((G112*F112),2)</f>
        <v>0</v>
      </c>
      <c r="I112" s="115" t="e">
        <f t="shared" si="6"/>
        <v>#DIV/0!</v>
      </c>
    </row>
    <row r="113" spans="1:9" s="4" customFormat="1" ht="14.25" outlineLevel="1">
      <c r="A113" s="109" t="s">
        <v>618</v>
      </c>
      <c r="B113" s="110" t="s">
        <v>38</v>
      </c>
      <c r="C113" s="110" t="s">
        <v>620</v>
      </c>
      <c r="D113" s="111" t="s">
        <v>619</v>
      </c>
      <c r="E113" s="110" t="s">
        <v>28</v>
      </c>
      <c r="F113" s="112">
        <v>22.54</v>
      </c>
      <c r="G113" s="141"/>
      <c r="H113" s="113">
        <f>ROUND((G113*F113),2)</f>
        <v>0</v>
      </c>
      <c r="I113" s="115" t="e">
        <f t="shared" si="6"/>
        <v>#DIV/0!</v>
      </c>
    </row>
    <row r="114" spans="1:9" s="4" customFormat="1" ht="15" customHeight="1" outlineLevel="1" thickBot="1">
      <c r="A114" s="28">
        <v>7</v>
      </c>
      <c r="B114" s="29"/>
      <c r="C114" s="30"/>
      <c r="D114" s="31" t="s">
        <v>92</v>
      </c>
      <c r="E114" s="32">
        <f>E115</f>
        <v>0</v>
      </c>
      <c r="F114" s="32"/>
      <c r="G114" s="42"/>
      <c r="H114" s="32"/>
      <c r="I114" s="126" t="e">
        <f>E114/$G$265</f>
        <v>#DIV/0!</v>
      </c>
    </row>
    <row r="115" spans="1:9" s="4" customFormat="1" ht="15" outlineLevel="1" thickBot="1">
      <c r="A115" s="16" t="s">
        <v>413</v>
      </c>
      <c r="B115" s="17"/>
      <c r="C115" s="13"/>
      <c r="D115" s="14" t="s">
        <v>92</v>
      </c>
      <c r="E115" s="107">
        <f>H116</f>
        <v>0</v>
      </c>
      <c r="F115" s="107"/>
      <c r="G115" s="39"/>
      <c r="H115" s="107"/>
      <c r="I115" s="108" t="e">
        <f>E115/$G$265</f>
        <v>#DIV/0!</v>
      </c>
    </row>
    <row r="116" spans="1:9" s="4" customFormat="1" ht="15" outlineLevel="1" thickBot="1">
      <c r="A116" s="109" t="s">
        <v>414</v>
      </c>
      <c r="B116" s="110" t="s">
        <v>38</v>
      </c>
      <c r="C116" s="110" t="s">
        <v>40</v>
      </c>
      <c r="D116" s="111" t="s">
        <v>180</v>
      </c>
      <c r="E116" s="110" t="s">
        <v>28</v>
      </c>
      <c r="F116" s="112">
        <v>220</v>
      </c>
      <c r="G116" s="139"/>
      <c r="H116" s="114">
        <f t="shared" si="5"/>
        <v>0</v>
      </c>
      <c r="I116" s="115" t="e">
        <f>H116/$G$265</f>
        <v>#DIV/0!</v>
      </c>
    </row>
    <row r="117" spans="1:9" s="4" customFormat="1" ht="15" customHeight="1" outlineLevel="1" thickBot="1">
      <c r="A117" s="22">
        <v>8</v>
      </c>
      <c r="B117" s="23"/>
      <c r="C117" s="18"/>
      <c r="D117" s="19" t="s">
        <v>93</v>
      </c>
      <c r="E117" s="20">
        <f>E118+E124+E131+E137</f>
        <v>0</v>
      </c>
      <c r="F117" s="20"/>
      <c r="G117" s="37"/>
      <c r="H117" s="20"/>
      <c r="I117" s="106" t="e">
        <f>E117/$G$265</f>
        <v>#DIV/0!</v>
      </c>
    </row>
    <row r="118" spans="1:9" s="4" customFormat="1" ht="15" outlineLevel="1" thickBot="1">
      <c r="A118" s="11" t="s">
        <v>415</v>
      </c>
      <c r="B118" s="12"/>
      <c r="C118" s="13"/>
      <c r="D118" s="14" t="s">
        <v>94</v>
      </c>
      <c r="E118" s="107">
        <f>SUM(H119:H123)</f>
        <v>0</v>
      </c>
      <c r="F118" s="107"/>
      <c r="G118" s="39"/>
      <c r="H118" s="107"/>
      <c r="I118" s="108" t="e">
        <f>E118/$G$265</f>
        <v>#DIV/0!</v>
      </c>
    </row>
    <row r="119" spans="1:9" s="4" customFormat="1" ht="14.25" outlineLevel="1">
      <c r="A119" s="109" t="s">
        <v>416</v>
      </c>
      <c r="B119" s="110" t="s">
        <v>38</v>
      </c>
      <c r="C119" s="110" t="s">
        <v>95</v>
      </c>
      <c r="D119" s="111" t="s">
        <v>240</v>
      </c>
      <c r="E119" s="110" t="s">
        <v>27</v>
      </c>
      <c r="F119" s="112">
        <v>72.9</v>
      </c>
      <c r="G119" s="139"/>
      <c r="H119" s="114">
        <f t="shared" si="5"/>
        <v>0</v>
      </c>
      <c r="I119" s="115" t="e">
        <f>H119/$G$265</f>
        <v>#DIV/0!</v>
      </c>
    </row>
    <row r="120" spans="1:9" s="4" customFormat="1" ht="14.25" outlineLevel="1">
      <c r="A120" s="109" t="s">
        <v>417</v>
      </c>
      <c r="B120" s="110" t="s">
        <v>38</v>
      </c>
      <c r="C120" s="110" t="s">
        <v>87</v>
      </c>
      <c r="D120" s="111" t="s">
        <v>232</v>
      </c>
      <c r="E120" s="110" t="s">
        <v>28</v>
      </c>
      <c r="F120" s="112">
        <v>486</v>
      </c>
      <c r="G120" s="139"/>
      <c r="H120" s="114">
        <f t="shared" si="5"/>
        <v>0</v>
      </c>
      <c r="I120" s="115" t="e">
        <f>H120/$G$265</f>
        <v>#DIV/0!</v>
      </c>
    </row>
    <row r="121" spans="1:9" s="4" customFormat="1" ht="42.75" outlineLevel="1">
      <c r="A121" s="109" t="s">
        <v>418</v>
      </c>
      <c r="B121" s="110" t="s">
        <v>25</v>
      </c>
      <c r="C121" s="110">
        <v>88420</v>
      </c>
      <c r="D121" s="111" t="s">
        <v>241</v>
      </c>
      <c r="E121" s="110" t="s">
        <v>28</v>
      </c>
      <c r="F121" s="112">
        <v>486</v>
      </c>
      <c r="G121" s="139"/>
      <c r="H121" s="114">
        <f t="shared" si="5"/>
        <v>0</v>
      </c>
      <c r="I121" s="115" t="e">
        <f>H121/$G$265</f>
        <v>#DIV/0!</v>
      </c>
    </row>
    <row r="122" spans="1:9" s="4" customFormat="1" ht="28.5" outlineLevel="1">
      <c r="A122" s="109" t="s">
        <v>419</v>
      </c>
      <c r="B122" s="110" t="s">
        <v>38</v>
      </c>
      <c r="C122" s="110" t="s">
        <v>96</v>
      </c>
      <c r="D122" s="111" t="s">
        <v>242</v>
      </c>
      <c r="E122" s="110" t="s">
        <v>27</v>
      </c>
      <c r="F122" s="112">
        <v>45</v>
      </c>
      <c r="G122" s="139"/>
      <c r="H122" s="114">
        <f t="shared" si="5"/>
        <v>0</v>
      </c>
      <c r="I122" s="115" t="e">
        <f>H122/$G$265</f>
        <v>#DIV/0!</v>
      </c>
    </row>
    <row r="123" spans="1:9" s="4" customFormat="1" ht="15" outlineLevel="1" thickBot="1">
      <c r="A123" s="109" t="s">
        <v>420</v>
      </c>
      <c r="B123" s="110" t="s">
        <v>38</v>
      </c>
      <c r="C123" s="110" t="s">
        <v>97</v>
      </c>
      <c r="D123" s="111" t="s">
        <v>243</v>
      </c>
      <c r="E123" s="110" t="s">
        <v>244</v>
      </c>
      <c r="F123" s="112">
        <v>270</v>
      </c>
      <c r="G123" s="139"/>
      <c r="H123" s="114">
        <f t="shared" si="5"/>
        <v>0</v>
      </c>
      <c r="I123" s="115" t="e">
        <f>H123/$G$265</f>
        <v>#DIV/0!</v>
      </c>
    </row>
    <row r="124" spans="1:9" s="4" customFormat="1" ht="15" outlineLevel="1" thickBot="1">
      <c r="A124" s="11" t="s">
        <v>421</v>
      </c>
      <c r="B124" s="12"/>
      <c r="C124" s="13"/>
      <c r="D124" s="14" t="s">
        <v>98</v>
      </c>
      <c r="E124" s="107">
        <f>SUM(H125:H130)</f>
        <v>0</v>
      </c>
      <c r="F124" s="107"/>
      <c r="G124" s="39"/>
      <c r="H124" s="107"/>
      <c r="I124" s="108" t="e">
        <f>E124/$G$265</f>
        <v>#DIV/0!</v>
      </c>
    </row>
    <row r="125" spans="1:9" s="4" customFormat="1" ht="14.25" outlineLevel="1">
      <c r="A125" s="109" t="s">
        <v>422</v>
      </c>
      <c r="B125" s="110" t="s">
        <v>38</v>
      </c>
      <c r="C125" s="110" t="s">
        <v>95</v>
      </c>
      <c r="D125" s="111" t="s">
        <v>240</v>
      </c>
      <c r="E125" s="110" t="s">
        <v>27</v>
      </c>
      <c r="F125" s="112">
        <v>221.98</v>
      </c>
      <c r="G125" s="139"/>
      <c r="H125" s="114">
        <f>ROUND((G125*F125),2)</f>
        <v>0</v>
      </c>
      <c r="I125" s="115" t="e">
        <f aca="true" t="shared" si="7" ref="I125:I130">H125/$G$265</f>
        <v>#DIV/0!</v>
      </c>
    </row>
    <row r="126" spans="1:9" s="4" customFormat="1" ht="14.25" outlineLevel="1">
      <c r="A126" s="109" t="s">
        <v>423</v>
      </c>
      <c r="B126" s="110" t="s">
        <v>38</v>
      </c>
      <c r="C126" s="110" t="s">
        <v>87</v>
      </c>
      <c r="D126" s="111" t="s">
        <v>232</v>
      </c>
      <c r="E126" s="110" t="s">
        <v>28</v>
      </c>
      <c r="F126" s="112">
        <v>2774.8</v>
      </c>
      <c r="G126" s="139"/>
      <c r="H126" s="114">
        <f t="shared" si="5"/>
        <v>0</v>
      </c>
      <c r="I126" s="115" t="e">
        <f t="shared" si="7"/>
        <v>#DIV/0!</v>
      </c>
    </row>
    <row r="127" spans="1:9" ht="28.5" outlineLevel="1">
      <c r="A127" s="109" t="s">
        <v>424</v>
      </c>
      <c r="B127" s="110" t="s">
        <v>25</v>
      </c>
      <c r="C127" s="110">
        <v>88485</v>
      </c>
      <c r="D127" s="111" t="s">
        <v>245</v>
      </c>
      <c r="E127" s="110" t="s">
        <v>28</v>
      </c>
      <c r="F127" s="112">
        <v>2744.8</v>
      </c>
      <c r="G127" s="139"/>
      <c r="H127" s="114">
        <f t="shared" si="5"/>
        <v>0</v>
      </c>
      <c r="I127" s="115" t="e">
        <f t="shared" si="7"/>
        <v>#DIV/0!</v>
      </c>
    </row>
    <row r="128" spans="1:9" ht="28.5" outlineLevel="1">
      <c r="A128" s="109" t="s">
        <v>425</v>
      </c>
      <c r="B128" s="110" t="s">
        <v>25</v>
      </c>
      <c r="C128" s="110">
        <v>88489</v>
      </c>
      <c r="D128" s="111" t="s">
        <v>233</v>
      </c>
      <c r="E128" s="110" t="s">
        <v>28</v>
      </c>
      <c r="F128" s="112">
        <v>2774.8</v>
      </c>
      <c r="G128" s="139"/>
      <c r="H128" s="114">
        <f t="shared" si="5"/>
        <v>0</v>
      </c>
      <c r="I128" s="115" t="e">
        <f t="shared" si="7"/>
        <v>#DIV/0!</v>
      </c>
    </row>
    <row r="129" spans="1:9" s="4" customFormat="1" ht="28.5" outlineLevel="1">
      <c r="A129" s="109" t="s">
        <v>426</v>
      </c>
      <c r="B129" s="110" t="s">
        <v>38</v>
      </c>
      <c r="C129" s="110" t="s">
        <v>96</v>
      </c>
      <c r="D129" s="111" t="s">
        <v>242</v>
      </c>
      <c r="E129" s="110" t="s">
        <v>27</v>
      </c>
      <c r="F129" s="112">
        <v>38</v>
      </c>
      <c r="G129" s="139"/>
      <c r="H129" s="114">
        <f t="shared" si="5"/>
        <v>0</v>
      </c>
      <c r="I129" s="115" t="e">
        <f t="shared" si="7"/>
        <v>#DIV/0!</v>
      </c>
    </row>
    <row r="130" spans="1:9" s="4" customFormat="1" ht="15" outlineLevel="1" thickBot="1">
      <c r="A130" s="109" t="s">
        <v>427</v>
      </c>
      <c r="B130" s="110" t="s">
        <v>38</v>
      </c>
      <c r="C130" s="110" t="s">
        <v>97</v>
      </c>
      <c r="D130" s="111" t="s">
        <v>243</v>
      </c>
      <c r="E130" s="110" t="s">
        <v>244</v>
      </c>
      <c r="F130" s="112">
        <v>228</v>
      </c>
      <c r="G130" s="139"/>
      <c r="H130" s="114">
        <f t="shared" si="5"/>
        <v>0</v>
      </c>
      <c r="I130" s="115" t="e">
        <f t="shared" si="7"/>
        <v>#DIV/0!</v>
      </c>
    </row>
    <row r="131" spans="1:9" s="4" customFormat="1" ht="15" outlineLevel="1" thickBot="1">
      <c r="A131" s="11" t="s">
        <v>428</v>
      </c>
      <c r="B131" s="12"/>
      <c r="C131" s="13"/>
      <c r="D131" s="14" t="s">
        <v>99</v>
      </c>
      <c r="E131" s="107">
        <f>SUM(H132:H136)</f>
        <v>0</v>
      </c>
      <c r="F131" s="107"/>
      <c r="G131" s="39"/>
      <c r="H131" s="107"/>
      <c r="I131" s="108" t="e">
        <f>E131/$G$265</f>
        <v>#DIV/0!</v>
      </c>
    </row>
    <row r="132" spans="1:9" s="4" customFormat="1" ht="28.5" outlineLevel="1">
      <c r="A132" s="109" t="s">
        <v>429</v>
      </c>
      <c r="B132" s="110" t="s">
        <v>38</v>
      </c>
      <c r="C132" s="110" t="s">
        <v>85</v>
      </c>
      <c r="D132" s="111" t="s">
        <v>229</v>
      </c>
      <c r="E132" s="110" t="s">
        <v>28</v>
      </c>
      <c r="F132" s="112">
        <v>131.55</v>
      </c>
      <c r="G132" s="139"/>
      <c r="H132" s="114">
        <f t="shared" si="5"/>
        <v>0</v>
      </c>
      <c r="I132" s="115" t="e">
        <f>H132/$G$265</f>
        <v>#DIV/0!</v>
      </c>
    </row>
    <row r="133" spans="1:9" s="4" customFormat="1" ht="28.5" outlineLevel="1">
      <c r="A133" s="109" t="s">
        <v>430</v>
      </c>
      <c r="B133" s="110" t="s">
        <v>25</v>
      </c>
      <c r="C133" s="110">
        <v>102219</v>
      </c>
      <c r="D133" s="111" t="s">
        <v>230</v>
      </c>
      <c r="E133" s="110" t="s">
        <v>28</v>
      </c>
      <c r="F133" s="112">
        <v>131.55</v>
      </c>
      <c r="G133" s="139"/>
      <c r="H133" s="114">
        <f t="shared" si="5"/>
        <v>0</v>
      </c>
      <c r="I133" s="115" t="e">
        <f>H133/$G$265</f>
        <v>#DIV/0!</v>
      </c>
    </row>
    <row r="134" spans="1:9" s="4" customFormat="1" ht="14.25" outlineLevel="1">
      <c r="A134" s="109" t="s">
        <v>431</v>
      </c>
      <c r="B134" s="110" t="s">
        <v>38</v>
      </c>
      <c r="C134" s="110" t="s">
        <v>86</v>
      </c>
      <c r="D134" s="111" t="s">
        <v>231</v>
      </c>
      <c r="E134" s="110" t="s">
        <v>28</v>
      </c>
      <c r="F134" s="112">
        <v>131.55</v>
      </c>
      <c r="G134" s="139"/>
      <c r="H134" s="114">
        <f t="shared" si="5"/>
        <v>0</v>
      </c>
      <c r="I134" s="115" t="e">
        <f>H134/$G$265</f>
        <v>#DIV/0!</v>
      </c>
    </row>
    <row r="135" spans="1:9" s="4" customFormat="1" ht="28.5" outlineLevel="1">
      <c r="A135" s="109" t="s">
        <v>432</v>
      </c>
      <c r="B135" s="110" t="s">
        <v>38</v>
      </c>
      <c r="C135" s="110" t="s">
        <v>96</v>
      </c>
      <c r="D135" s="111" t="s">
        <v>242</v>
      </c>
      <c r="E135" s="110" t="s">
        <v>27</v>
      </c>
      <c r="F135" s="112">
        <v>20</v>
      </c>
      <c r="G135" s="139"/>
      <c r="H135" s="114">
        <f t="shared" si="5"/>
        <v>0</v>
      </c>
      <c r="I135" s="115" t="e">
        <f>H135/$G$265</f>
        <v>#DIV/0!</v>
      </c>
    </row>
    <row r="136" spans="1:9" ht="15" outlineLevel="1" thickBot="1">
      <c r="A136" s="109" t="s">
        <v>433</v>
      </c>
      <c r="B136" s="110" t="s">
        <v>38</v>
      </c>
      <c r="C136" s="110" t="s">
        <v>97</v>
      </c>
      <c r="D136" s="111" t="s">
        <v>243</v>
      </c>
      <c r="E136" s="110" t="s">
        <v>244</v>
      </c>
      <c r="F136" s="112">
        <v>40</v>
      </c>
      <c r="G136" s="139"/>
      <c r="H136" s="114">
        <f t="shared" si="5"/>
        <v>0</v>
      </c>
      <c r="I136" s="115" t="e">
        <f>H136/$G$265</f>
        <v>#DIV/0!</v>
      </c>
    </row>
    <row r="137" spans="1:9" ht="13.5" outlineLevel="1" thickBot="1">
      <c r="A137" s="11" t="s">
        <v>434</v>
      </c>
      <c r="B137" s="12"/>
      <c r="C137" s="13"/>
      <c r="D137" s="14" t="s">
        <v>100</v>
      </c>
      <c r="E137" s="107">
        <f>SUM(H138:H140)</f>
        <v>0</v>
      </c>
      <c r="F137" s="107"/>
      <c r="G137" s="39"/>
      <c r="H137" s="107"/>
      <c r="I137" s="108" t="e">
        <f>E137/$G$265</f>
        <v>#DIV/0!</v>
      </c>
    </row>
    <row r="138" spans="1:9" ht="28.5" outlineLevel="1">
      <c r="A138" s="109" t="s">
        <v>435</v>
      </c>
      <c r="B138" s="110" t="s">
        <v>25</v>
      </c>
      <c r="C138" s="110">
        <v>88484</v>
      </c>
      <c r="D138" s="111" t="s">
        <v>234</v>
      </c>
      <c r="E138" s="110" t="s">
        <v>28</v>
      </c>
      <c r="F138" s="112">
        <v>110</v>
      </c>
      <c r="G138" s="139"/>
      <c r="H138" s="114">
        <f t="shared" si="5"/>
        <v>0</v>
      </c>
      <c r="I138" s="115" t="e">
        <f>H138/$G$265</f>
        <v>#DIV/0!</v>
      </c>
    </row>
    <row r="139" spans="1:9" ht="28.5" outlineLevel="1">
      <c r="A139" s="109" t="s">
        <v>436</v>
      </c>
      <c r="B139" s="110" t="s">
        <v>25</v>
      </c>
      <c r="C139" s="110">
        <v>88488</v>
      </c>
      <c r="D139" s="111" t="s">
        <v>235</v>
      </c>
      <c r="E139" s="110" t="s">
        <v>28</v>
      </c>
      <c r="F139" s="112">
        <v>110</v>
      </c>
      <c r="G139" s="139"/>
      <c r="H139" s="114">
        <f t="shared" si="5"/>
        <v>0</v>
      </c>
      <c r="I139" s="115" t="e">
        <f>H139/$G$265</f>
        <v>#DIV/0!</v>
      </c>
    </row>
    <row r="140" spans="1:9" ht="15" outlineLevel="1" thickBot="1">
      <c r="A140" s="109" t="s">
        <v>590</v>
      </c>
      <c r="B140" s="110" t="s">
        <v>38</v>
      </c>
      <c r="C140" s="110" t="s">
        <v>588</v>
      </c>
      <c r="D140" s="111" t="s">
        <v>589</v>
      </c>
      <c r="E140" s="110" t="s">
        <v>28</v>
      </c>
      <c r="F140" s="112">
        <v>1094.18</v>
      </c>
      <c r="G140" s="139"/>
      <c r="H140" s="114">
        <f t="shared" si="5"/>
        <v>0</v>
      </c>
      <c r="I140" s="115" t="e">
        <f>H140/$G$265</f>
        <v>#DIV/0!</v>
      </c>
    </row>
    <row r="141" spans="1:9" ht="13.5" customHeight="1" outlineLevel="1" thickBot="1">
      <c r="A141" s="22">
        <v>9</v>
      </c>
      <c r="B141" s="23"/>
      <c r="C141" s="18"/>
      <c r="D141" s="19" t="s">
        <v>101</v>
      </c>
      <c r="E141" s="20">
        <f>E142</f>
        <v>0</v>
      </c>
      <c r="F141" s="20"/>
      <c r="G141" s="37"/>
      <c r="H141" s="20"/>
      <c r="I141" s="106" t="e">
        <f>E141/$G$265</f>
        <v>#DIV/0!</v>
      </c>
    </row>
    <row r="142" spans="1:9" ht="13.5" outlineLevel="1" thickBot="1">
      <c r="A142" s="11" t="s">
        <v>437</v>
      </c>
      <c r="B142" s="12"/>
      <c r="C142" s="13"/>
      <c r="D142" s="14" t="s">
        <v>102</v>
      </c>
      <c r="E142" s="107">
        <f>SUM(H143:H163)</f>
        <v>0</v>
      </c>
      <c r="F142" s="107"/>
      <c r="G142" s="39"/>
      <c r="H142" s="107"/>
      <c r="I142" s="108" t="e">
        <f>E142/$G$265</f>
        <v>#DIV/0!</v>
      </c>
    </row>
    <row r="143" spans="1:9" ht="28.5" outlineLevel="1">
      <c r="A143" s="109" t="s">
        <v>438</v>
      </c>
      <c r="B143" s="110" t="s">
        <v>38</v>
      </c>
      <c r="C143" s="110" t="s">
        <v>103</v>
      </c>
      <c r="D143" s="111" t="s">
        <v>246</v>
      </c>
      <c r="E143" s="110" t="s">
        <v>28</v>
      </c>
      <c r="F143" s="112">
        <v>20.86</v>
      </c>
      <c r="G143" s="139"/>
      <c r="H143" s="114">
        <f>ROUND((G143*F143),2)</f>
        <v>0</v>
      </c>
      <c r="I143" s="115" t="e">
        <f aca="true" t="shared" si="8" ref="I143:I163">H143/$G$265</f>
        <v>#DIV/0!</v>
      </c>
    </row>
    <row r="144" spans="1:9" ht="28.5" outlineLevel="1">
      <c r="A144" s="109" t="s">
        <v>439</v>
      </c>
      <c r="B144" s="110" t="s">
        <v>38</v>
      </c>
      <c r="C144" s="110" t="s">
        <v>60</v>
      </c>
      <c r="D144" s="111" t="s">
        <v>203</v>
      </c>
      <c r="E144" s="110" t="s">
        <v>27</v>
      </c>
      <c r="F144" s="112">
        <v>50</v>
      </c>
      <c r="G144" s="139"/>
      <c r="H144" s="114">
        <f aca="true" t="shared" si="9" ref="H144:H163">ROUND((G144*F144),2)</f>
        <v>0</v>
      </c>
      <c r="I144" s="115" t="e">
        <f t="shared" si="8"/>
        <v>#DIV/0!</v>
      </c>
    </row>
    <row r="145" spans="1:9" ht="28.5" outlineLevel="1">
      <c r="A145" s="109" t="s">
        <v>440</v>
      </c>
      <c r="B145" s="110" t="s">
        <v>38</v>
      </c>
      <c r="C145" s="110" t="s">
        <v>61</v>
      </c>
      <c r="D145" s="111" t="s">
        <v>204</v>
      </c>
      <c r="E145" s="110" t="s">
        <v>27</v>
      </c>
      <c r="F145" s="112">
        <v>60</v>
      </c>
      <c r="G145" s="139"/>
      <c r="H145" s="114">
        <f t="shared" si="9"/>
        <v>0</v>
      </c>
      <c r="I145" s="115" t="e">
        <f t="shared" si="8"/>
        <v>#DIV/0!</v>
      </c>
    </row>
    <row r="146" spans="1:9" ht="14.25" outlineLevel="1">
      <c r="A146" s="109" t="s">
        <v>441</v>
      </c>
      <c r="B146" s="110" t="s">
        <v>38</v>
      </c>
      <c r="C146" s="110" t="s">
        <v>82</v>
      </c>
      <c r="D146" s="111" t="s">
        <v>226</v>
      </c>
      <c r="E146" s="110" t="s">
        <v>223</v>
      </c>
      <c r="F146" s="112">
        <v>3</v>
      </c>
      <c r="G146" s="139"/>
      <c r="H146" s="114">
        <f t="shared" si="9"/>
        <v>0</v>
      </c>
      <c r="I146" s="115" t="e">
        <f t="shared" si="8"/>
        <v>#DIV/0!</v>
      </c>
    </row>
    <row r="147" spans="1:9" ht="14.25" outlineLevel="1">
      <c r="A147" s="109" t="s">
        <v>442</v>
      </c>
      <c r="B147" s="110" t="s">
        <v>38</v>
      </c>
      <c r="C147" s="110" t="s">
        <v>599</v>
      </c>
      <c r="D147" s="111" t="s">
        <v>600</v>
      </c>
      <c r="E147" s="110" t="s">
        <v>30</v>
      </c>
      <c r="F147" s="112">
        <v>3</v>
      </c>
      <c r="G147" s="139"/>
      <c r="H147" s="114">
        <f t="shared" si="9"/>
        <v>0</v>
      </c>
      <c r="I147" s="115" t="e">
        <f t="shared" si="8"/>
        <v>#DIV/0!</v>
      </c>
    </row>
    <row r="148" spans="1:9" ht="14.25" outlineLevel="1">
      <c r="A148" s="109" t="s">
        <v>443</v>
      </c>
      <c r="B148" s="110" t="s">
        <v>55</v>
      </c>
      <c r="C148" s="110" t="s">
        <v>601</v>
      </c>
      <c r="D148" s="111" t="s">
        <v>602</v>
      </c>
      <c r="E148" s="110" t="s">
        <v>223</v>
      </c>
      <c r="F148" s="112">
        <v>2</v>
      </c>
      <c r="G148" s="139"/>
      <c r="H148" s="114">
        <f t="shared" si="9"/>
        <v>0</v>
      </c>
      <c r="I148" s="115" t="e">
        <f t="shared" si="8"/>
        <v>#DIV/0!</v>
      </c>
    </row>
    <row r="149" spans="1:9" ht="42.75" outlineLevel="1">
      <c r="A149" s="109" t="s">
        <v>444</v>
      </c>
      <c r="B149" s="110" t="s">
        <v>38</v>
      </c>
      <c r="C149" s="110" t="s">
        <v>603</v>
      </c>
      <c r="D149" s="111" t="s">
        <v>604</v>
      </c>
      <c r="E149" s="110" t="s">
        <v>30</v>
      </c>
      <c r="F149" s="112">
        <v>4</v>
      </c>
      <c r="G149" s="139"/>
      <c r="H149" s="114">
        <f t="shared" si="9"/>
        <v>0</v>
      </c>
      <c r="I149" s="115" t="e">
        <f t="shared" si="8"/>
        <v>#DIV/0!</v>
      </c>
    </row>
    <row r="150" spans="1:9" ht="28.5" outlineLevel="1">
      <c r="A150" s="109" t="s">
        <v>445</v>
      </c>
      <c r="B150" s="110" t="s">
        <v>38</v>
      </c>
      <c r="C150" s="110" t="s">
        <v>605</v>
      </c>
      <c r="D150" s="111" t="s">
        <v>606</v>
      </c>
      <c r="E150" s="110" t="s">
        <v>223</v>
      </c>
      <c r="F150" s="112">
        <v>2</v>
      </c>
      <c r="G150" s="139"/>
      <c r="H150" s="114">
        <f t="shared" si="9"/>
        <v>0</v>
      </c>
      <c r="I150" s="115" t="e">
        <f t="shared" si="8"/>
        <v>#DIV/0!</v>
      </c>
    </row>
    <row r="151" spans="1:9" ht="28.5" outlineLevel="1">
      <c r="A151" s="109" t="s">
        <v>446</v>
      </c>
      <c r="B151" s="110" t="s">
        <v>38</v>
      </c>
      <c r="C151" s="110" t="s">
        <v>607</v>
      </c>
      <c r="D151" s="111" t="s">
        <v>608</v>
      </c>
      <c r="E151" s="110" t="s">
        <v>30</v>
      </c>
      <c r="F151" s="112">
        <v>2</v>
      </c>
      <c r="G151" s="139"/>
      <c r="H151" s="114">
        <f t="shared" si="9"/>
        <v>0</v>
      </c>
      <c r="I151" s="115" t="e">
        <f t="shared" si="8"/>
        <v>#DIV/0!</v>
      </c>
    </row>
    <row r="152" spans="1:9" ht="14.25" outlineLevel="1">
      <c r="A152" s="109" t="s">
        <v>447</v>
      </c>
      <c r="B152" s="110" t="s">
        <v>38</v>
      </c>
      <c r="C152" s="110" t="s">
        <v>84</v>
      </c>
      <c r="D152" s="111" t="s">
        <v>228</v>
      </c>
      <c r="E152" s="110" t="s">
        <v>30</v>
      </c>
      <c r="F152" s="112">
        <v>3</v>
      </c>
      <c r="G152" s="139"/>
      <c r="H152" s="114">
        <f t="shared" si="9"/>
        <v>0</v>
      </c>
      <c r="I152" s="115" t="e">
        <f t="shared" si="8"/>
        <v>#DIV/0!</v>
      </c>
    </row>
    <row r="153" spans="1:9" s="4" customFormat="1" ht="14.25">
      <c r="A153" s="109" t="s">
        <v>444</v>
      </c>
      <c r="B153" s="110" t="s">
        <v>38</v>
      </c>
      <c r="C153" s="110" t="s">
        <v>67</v>
      </c>
      <c r="D153" s="111" t="s">
        <v>211</v>
      </c>
      <c r="E153" s="110" t="s">
        <v>30</v>
      </c>
      <c r="F153" s="112">
        <v>3</v>
      </c>
      <c r="G153" s="139"/>
      <c r="H153" s="114">
        <f t="shared" si="9"/>
        <v>0</v>
      </c>
      <c r="I153" s="115" t="e">
        <f t="shared" si="8"/>
        <v>#DIV/0!</v>
      </c>
    </row>
    <row r="154" spans="1:9" s="4" customFormat="1" ht="14.25" outlineLevel="1">
      <c r="A154" s="109" t="s">
        <v>445</v>
      </c>
      <c r="B154" s="110" t="s">
        <v>38</v>
      </c>
      <c r="C154" s="110" t="s">
        <v>69</v>
      </c>
      <c r="D154" s="111" t="s">
        <v>213</v>
      </c>
      <c r="E154" s="110" t="s">
        <v>30</v>
      </c>
      <c r="F154" s="112">
        <v>3</v>
      </c>
      <c r="G154" s="139"/>
      <c r="H154" s="114">
        <f t="shared" si="9"/>
        <v>0</v>
      </c>
      <c r="I154" s="115" t="e">
        <f t="shared" si="8"/>
        <v>#DIV/0!</v>
      </c>
    </row>
    <row r="155" spans="1:9" s="4" customFormat="1" ht="14.25" outlineLevel="1">
      <c r="A155" s="109" t="s">
        <v>446</v>
      </c>
      <c r="B155" s="110" t="s">
        <v>38</v>
      </c>
      <c r="C155" s="110" t="s">
        <v>70</v>
      </c>
      <c r="D155" s="111" t="s">
        <v>214</v>
      </c>
      <c r="E155" s="110" t="s">
        <v>30</v>
      </c>
      <c r="F155" s="112">
        <v>3</v>
      </c>
      <c r="G155" s="139"/>
      <c r="H155" s="114">
        <f t="shared" si="9"/>
        <v>0</v>
      </c>
      <c r="I155" s="115" t="e">
        <f t="shared" si="8"/>
        <v>#DIV/0!</v>
      </c>
    </row>
    <row r="156" spans="1:9" s="4" customFormat="1" ht="42.75" outlineLevel="1">
      <c r="A156" s="109" t="s">
        <v>447</v>
      </c>
      <c r="B156" s="110" t="s">
        <v>25</v>
      </c>
      <c r="C156" s="110">
        <v>87265</v>
      </c>
      <c r="D156" s="111" t="s">
        <v>206</v>
      </c>
      <c r="E156" s="110" t="s">
        <v>28</v>
      </c>
      <c r="F156" s="112">
        <v>104.85</v>
      </c>
      <c r="G156" s="139"/>
      <c r="H156" s="114">
        <f t="shared" si="9"/>
        <v>0</v>
      </c>
      <c r="I156" s="115" t="e">
        <f t="shared" si="8"/>
        <v>#DIV/0!</v>
      </c>
    </row>
    <row r="157" spans="1:9" s="4" customFormat="1" ht="42.75" outlineLevel="1">
      <c r="A157" s="109" t="s">
        <v>448</v>
      </c>
      <c r="B157" s="110" t="s">
        <v>38</v>
      </c>
      <c r="C157" s="110" t="s">
        <v>63</v>
      </c>
      <c r="D157" s="111" t="s">
        <v>207</v>
      </c>
      <c r="E157" s="110" t="s">
        <v>28</v>
      </c>
      <c r="F157" s="112">
        <v>20.86</v>
      </c>
      <c r="G157" s="139"/>
      <c r="H157" s="114">
        <f t="shared" si="9"/>
        <v>0</v>
      </c>
      <c r="I157" s="115" t="e">
        <f t="shared" si="8"/>
        <v>#DIV/0!</v>
      </c>
    </row>
    <row r="158" spans="1:9" s="4" customFormat="1" ht="14.25" outlineLevel="1">
      <c r="A158" s="109" t="s">
        <v>449</v>
      </c>
      <c r="B158" s="110" t="s">
        <v>42</v>
      </c>
      <c r="C158" s="110" t="s">
        <v>564</v>
      </c>
      <c r="D158" s="111" t="s">
        <v>565</v>
      </c>
      <c r="E158" s="110" t="s">
        <v>27</v>
      </c>
      <c r="F158" s="112">
        <v>27.6</v>
      </c>
      <c r="G158" s="139"/>
      <c r="H158" s="114">
        <f t="shared" si="9"/>
        <v>0</v>
      </c>
      <c r="I158" s="115" t="e">
        <f t="shared" si="8"/>
        <v>#DIV/0!</v>
      </c>
    </row>
    <row r="159" spans="1:9" s="4" customFormat="1" ht="28.5" outlineLevel="1">
      <c r="A159" s="109" t="s">
        <v>450</v>
      </c>
      <c r="B159" s="110" t="s">
        <v>25</v>
      </c>
      <c r="C159" s="110">
        <v>88488</v>
      </c>
      <c r="D159" s="111" t="s">
        <v>235</v>
      </c>
      <c r="E159" s="110" t="s">
        <v>28</v>
      </c>
      <c r="F159" s="112">
        <v>20.86</v>
      </c>
      <c r="G159" s="139"/>
      <c r="H159" s="114">
        <f t="shared" si="9"/>
        <v>0</v>
      </c>
      <c r="I159" s="115" t="e">
        <f t="shared" si="8"/>
        <v>#DIV/0!</v>
      </c>
    </row>
    <row r="160" spans="1:9" s="4" customFormat="1" ht="14.25" outlineLevel="1">
      <c r="A160" s="109" t="s">
        <v>451</v>
      </c>
      <c r="B160" s="110" t="s">
        <v>38</v>
      </c>
      <c r="C160" s="110" t="s">
        <v>104</v>
      </c>
      <c r="D160" s="111" t="s">
        <v>247</v>
      </c>
      <c r="E160" s="110" t="s">
        <v>30</v>
      </c>
      <c r="F160" s="112">
        <v>5</v>
      </c>
      <c r="G160" s="139"/>
      <c r="H160" s="114">
        <f t="shared" si="9"/>
        <v>0</v>
      </c>
      <c r="I160" s="115" t="e">
        <f t="shared" si="8"/>
        <v>#DIV/0!</v>
      </c>
    </row>
    <row r="161" spans="1:9" s="4" customFormat="1" ht="14.25" outlineLevel="1">
      <c r="A161" s="109" t="s">
        <v>567</v>
      </c>
      <c r="B161" s="110" t="s">
        <v>38</v>
      </c>
      <c r="C161" s="110" t="s">
        <v>105</v>
      </c>
      <c r="D161" s="111" t="s">
        <v>248</v>
      </c>
      <c r="E161" s="110" t="s">
        <v>30</v>
      </c>
      <c r="F161" s="112">
        <v>5</v>
      </c>
      <c r="G161" s="139"/>
      <c r="H161" s="114">
        <f t="shared" si="9"/>
        <v>0</v>
      </c>
      <c r="I161" s="115" t="e">
        <f t="shared" si="8"/>
        <v>#DIV/0!</v>
      </c>
    </row>
    <row r="162" spans="1:9" s="4" customFormat="1" ht="28.5" outlineLevel="1">
      <c r="A162" s="109" t="s">
        <v>568</v>
      </c>
      <c r="B162" s="110" t="s">
        <v>38</v>
      </c>
      <c r="C162" s="110" t="s">
        <v>623</v>
      </c>
      <c r="D162" s="111" t="s">
        <v>621</v>
      </c>
      <c r="E162" s="110" t="s">
        <v>27</v>
      </c>
      <c r="F162" s="112">
        <v>2</v>
      </c>
      <c r="G162" s="139"/>
      <c r="H162" s="113">
        <f t="shared" si="9"/>
        <v>0</v>
      </c>
      <c r="I162" s="115" t="e">
        <f t="shared" si="8"/>
        <v>#DIV/0!</v>
      </c>
    </row>
    <row r="163" spans="1:9" s="4" customFormat="1" ht="28.5" outlineLevel="1">
      <c r="A163" s="109" t="s">
        <v>625</v>
      </c>
      <c r="B163" s="110" t="s">
        <v>38</v>
      </c>
      <c r="C163" s="110" t="s">
        <v>624</v>
      </c>
      <c r="D163" s="111" t="s">
        <v>622</v>
      </c>
      <c r="E163" s="110" t="s">
        <v>30</v>
      </c>
      <c r="F163" s="112">
        <v>2</v>
      </c>
      <c r="G163" s="139"/>
      <c r="H163" s="113">
        <f t="shared" si="9"/>
        <v>0</v>
      </c>
      <c r="I163" s="115" t="e">
        <f t="shared" si="8"/>
        <v>#DIV/0!</v>
      </c>
    </row>
    <row r="164" spans="1:9" s="4" customFormat="1" ht="15" customHeight="1" outlineLevel="1" thickBot="1">
      <c r="A164" s="28">
        <v>10</v>
      </c>
      <c r="B164" s="29"/>
      <c r="C164" s="30"/>
      <c r="D164" s="31" t="s">
        <v>106</v>
      </c>
      <c r="E164" s="32">
        <f>E165</f>
        <v>0</v>
      </c>
      <c r="F164" s="32"/>
      <c r="G164" s="42"/>
      <c r="H164" s="32"/>
      <c r="I164" s="126" t="e">
        <f>E164/$G$265</f>
        <v>#DIV/0!</v>
      </c>
    </row>
    <row r="165" spans="1:9" s="4" customFormat="1" ht="15" outlineLevel="1" thickBot="1">
      <c r="A165" s="11" t="s">
        <v>452</v>
      </c>
      <c r="B165" s="12"/>
      <c r="C165" s="13"/>
      <c r="D165" s="14" t="s">
        <v>106</v>
      </c>
      <c r="E165" s="107">
        <f>SUM(H166:H168)</f>
        <v>0</v>
      </c>
      <c r="F165" s="107"/>
      <c r="G165" s="39"/>
      <c r="H165" s="107"/>
      <c r="I165" s="108" t="e">
        <f>E165/$G$265</f>
        <v>#DIV/0!</v>
      </c>
    </row>
    <row r="166" spans="1:9" s="4" customFormat="1" ht="28.5" outlineLevel="1">
      <c r="A166" s="109" t="s">
        <v>453</v>
      </c>
      <c r="B166" s="110" t="s">
        <v>38</v>
      </c>
      <c r="C166" s="110" t="s">
        <v>107</v>
      </c>
      <c r="D166" s="111" t="s">
        <v>249</v>
      </c>
      <c r="E166" s="110" t="s">
        <v>28</v>
      </c>
      <c r="F166" s="112">
        <v>1094.18</v>
      </c>
      <c r="G166" s="139"/>
      <c r="H166" s="114">
        <f aca="true" t="shared" si="10" ref="H166:H220">ROUND((G166*F166),2)</f>
        <v>0</v>
      </c>
      <c r="I166" s="115" t="e">
        <f>H166/$G$265</f>
        <v>#DIV/0!</v>
      </c>
    </row>
    <row r="167" spans="1:9" s="4" customFormat="1" ht="14.25" outlineLevel="1">
      <c r="A167" s="109" t="s">
        <v>454</v>
      </c>
      <c r="B167" s="110" t="s">
        <v>38</v>
      </c>
      <c r="C167" s="110" t="s">
        <v>108</v>
      </c>
      <c r="D167" s="111" t="s">
        <v>250</v>
      </c>
      <c r="E167" s="110" t="s">
        <v>28</v>
      </c>
      <c r="F167" s="112">
        <v>1094.18</v>
      </c>
      <c r="G167" s="139"/>
      <c r="H167" s="114">
        <f t="shared" si="10"/>
        <v>0</v>
      </c>
      <c r="I167" s="115" t="e">
        <f>H167/$G$265</f>
        <v>#DIV/0!</v>
      </c>
    </row>
    <row r="168" spans="1:9" s="4" customFormat="1" ht="29.25" outlineLevel="1" thickBot="1">
      <c r="A168" s="109" t="s">
        <v>613</v>
      </c>
      <c r="B168" s="110" t="s">
        <v>25</v>
      </c>
      <c r="C168" s="110" t="s">
        <v>612</v>
      </c>
      <c r="D168" s="111" t="s">
        <v>611</v>
      </c>
      <c r="E168" s="110" t="s">
        <v>28</v>
      </c>
      <c r="F168" s="112">
        <v>851.52</v>
      </c>
      <c r="G168" s="139"/>
      <c r="H168" s="114">
        <f>ROUND((G168*F168),2)</f>
        <v>0</v>
      </c>
      <c r="I168" s="115" t="e">
        <f>H168/$G$265</f>
        <v>#DIV/0!</v>
      </c>
    </row>
    <row r="169" spans="1:9" s="4" customFormat="1" ht="15" customHeight="1" outlineLevel="1" thickBot="1">
      <c r="A169" s="22">
        <v>11</v>
      </c>
      <c r="B169" s="23"/>
      <c r="C169" s="18"/>
      <c r="D169" s="19" t="s">
        <v>109</v>
      </c>
      <c r="E169" s="20">
        <f>E170+E184+E228+E246</f>
        <v>0</v>
      </c>
      <c r="F169" s="20"/>
      <c r="G169" s="37"/>
      <c r="H169" s="20"/>
      <c r="I169" s="106" t="e">
        <f>E169/$G$265</f>
        <v>#DIV/0!</v>
      </c>
    </row>
    <row r="170" spans="1:9" s="4" customFormat="1" ht="15" outlineLevel="1" thickBot="1">
      <c r="A170" s="11" t="s">
        <v>455</v>
      </c>
      <c r="B170" s="12"/>
      <c r="C170" s="13"/>
      <c r="D170" s="14" t="s">
        <v>110</v>
      </c>
      <c r="E170" s="107">
        <f>SUM(H171:H183)</f>
        <v>0</v>
      </c>
      <c r="F170" s="107"/>
      <c r="G170" s="39"/>
      <c r="H170" s="107"/>
      <c r="I170" s="108" t="e">
        <f>E170/$G$265</f>
        <v>#DIV/0!</v>
      </c>
    </row>
    <row r="171" spans="1:9" s="4" customFormat="1" ht="42.75" outlineLevel="1">
      <c r="A171" s="109" t="s">
        <v>456</v>
      </c>
      <c r="B171" s="110" t="s">
        <v>25</v>
      </c>
      <c r="C171" s="110">
        <v>91927</v>
      </c>
      <c r="D171" s="111" t="s">
        <v>251</v>
      </c>
      <c r="E171" s="110" t="s">
        <v>27</v>
      </c>
      <c r="F171" s="112">
        <v>5184</v>
      </c>
      <c r="G171" s="139"/>
      <c r="H171" s="114">
        <f t="shared" si="10"/>
        <v>0</v>
      </c>
      <c r="I171" s="115" t="e">
        <f aca="true" t="shared" si="11" ref="I171:I234">H171/$G$265</f>
        <v>#DIV/0!</v>
      </c>
    </row>
    <row r="172" spans="1:9" s="4" customFormat="1" ht="42.75" outlineLevel="1">
      <c r="A172" s="109" t="s">
        <v>457</v>
      </c>
      <c r="B172" s="110" t="s">
        <v>25</v>
      </c>
      <c r="C172" s="110">
        <v>91834</v>
      </c>
      <c r="D172" s="111" t="s">
        <v>252</v>
      </c>
      <c r="E172" s="110" t="s">
        <v>27</v>
      </c>
      <c r="F172" s="112">
        <v>200</v>
      </c>
      <c r="G172" s="139"/>
      <c r="H172" s="114">
        <f t="shared" si="10"/>
        <v>0</v>
      </c>
      <c r="I172" s="115" t="e">
        <f t="shared" si="11"/>
        <v>#DIV/0!</v>
      </c>
    </row>
    <row r="173" spans="1:9" s="4" customFormat="1" ht="14.25" outlineLevel="1">
      <c r="A173" s="109" t="s">
        <v>458</v>
      </c>
      <c r="B173" s="110" t="s">
        <v>38</v>
      </c>
      <c r="C173" s="110" t="s">
        <v>111</v>
      </c>
      <c r="D173" s="111" t="s">
        <v>253</v>
      </c>
      <c r="E173" s="110" t="s">
        <v>27</v>
      </c>
      <c r="F173" s="112">
        <v>1020</v>
      </c>
      <c r="G173" s="139"/>
      <c r="H173" s="114">
        <f t="shared" si="10"/>
        <v>0</v>
      </c>
      <c r="I173" s="115" t="e">
        <f t="shared" si="11"/>
        <v>#DIV/0!</v>
      </c>
    </row>
    <row r="174" spans="1:9" s="4" customFormat="1" ht="14.25" outlineLevel="1">
      <c r="A174" s="109" t="s">
        <v>459</v>
      </c>
      <c r="B174" s="110" t="s">
        <v>38</v>
      </c>
      <c r="C174" s="110" t="s">
        <v>112</v>
      </c>
      <c r="D174" s="111" t="s">
        <v>254</v>
      </c>
      <c r="E174" s="110" t="s">
        <v>27</v>
      </c>
      <c r="F174" s="112">
        <v>315</v>
      </c>
      <c r="G174" s="139"/>
      <c r="H174" s="114">
        <f t="shared" si="10"/>
        <v>0</v>
      </c>
      <c r="I174" s="115" t="e">
        <f t="shared" si="11"/>
        <v>#DIV/0!</v>
      </c>
    </row>
    <row r="175" spans="1:9" s="4" customFormat="1" ht="42.75" outlineLevel="1">
      <c r="A175" s="109" t="s">
        <v>460</v>
      </c>
      <c r="B175" s="110" t="s">
        <v>25</v>
      </c>
      <c r="C175" s="110">
        <v>91953</v>
      </c>
      <c r="D175" s="111" t="s">
        <v>255</v>
      </c>
      <c r="E175" s="110" t="s">
        <v>30</v>
      </c>
      <c r="F175" s="112">
        <v>18</v>
      </c>
      <c r="G175" s="139"/>
      <c r="H175" s="114">
        <f t="shared" si="10"/>
        <v>0</v>
      </c>
      <c r="I175" s="115" t="e">
        <f t="shared" si="11"/>
        <v>#DIV/0!</v>
      </c>
    </row>
    <row r="176" spans="1:9" s="4" customFormat="1" ht="42.75" outlineLevel="1">
      <c r="A176" s="109" t="s">
        <v>461</v>
      </c>
      <c r="B176" s="110" t="s">
        <v>25</v>
      </c>
      <c r="C176" s="110" t="s">
        <v>113</v>
      </c>
      <c r="D176" s="111" t="s">
        <v>256</v>
      </c>
      <c r="E176" s="110" t="s">
        <v>30</v>
      </c>
      <c r="F176" s="112">
        <v>9</v>
      </c>
      <c r="G176" s="139"/>
      <c r="H176" s="114">
        <f t="shared" si="10"/>
        <v>0</v>
      </c>
      <c r="I176" s="115" t="e">
        <f t="shared" si="11"/>
        <v>#DIV/0!</v>
      </c>
    </row>
    <row r="177" spans="1:9" s="4" customFormat="1" ht="42.75" outlineLevel="1">
      <c r="A177" s="109" t="s">
        <v>462</v>
      </c>
      <c r="B177" s="110" t="s">
        <v>25</v>
      </c>
      <c r="C177" s="110">
        <v>91996</v>
      </c>
      <c r="D177" s="111" t="s">
        <v>257</v>
      </c>
      <c r="E177" s="110" t="s">
        <v>30</v>
      </c>
      <c r="F177" s="112">
        <v>4</v>
      </c>
      <c r="G177" s="139"/>
      <c r="H177" s="114">
        <f t="shared" si="10"/>
        <v>0</v>
      </c>
      <c r="I177" s="115" t="e">
        <f t="shared" si="11"/>
        <v>#DIV/0!</v>
      </c>
    </row>
    <row r="178" spans="1:9" s="4" customFormat="1" ht="42.75" outlineLevel="1">
      <c r="A178" s="109" t="s">
        <v>463</v>
      </c>
      <c r="B178" s="110" t="s">
        <v>25</v>
      </c>
      <c r="C178" s="110">
        <v>92000</v>
      </c>
      <c r="D178" s="111" t="s">
        <v>258</v>
      </c>
      <c r="E178" s="110" t="s">
        <v>30</v>
      </c>
      <c r="F178" s="112">
        <v>340</v>
      </c>
      <c r="G178" s="139"/>
      <c r="H178" s="114">
        <f t="shared" si="10"/>
        <v>0</v>
      </c>
      <c r="I178" s="115" t="e">
        <f t="shared" si="11"/>
        <v>#DIV/0!</v>
      </c>
    </row>
    <row r="179" spans="1:9" s="4" customFormat="1" ht="42.75" outlineLevel="1">
      <c r="A179" s="109" t="s">
        <v>464</v>
      </c>
      <c r="B179" s="110" t="s">
        <v>42</v>
      </c>
      <c r="C179" s="110" t="s">
        <v>114</v>
      </c>
      <c r="D179" s="111" t="s">
        <v>259</v>
      </c>
      <c r="E179" s="110" t="s">
        <v>30</v>
      </c>
      <c r="F179" s="112">
        <v>16</v>
      </c>
      <c r="G179" s="139"/>
      <c r="H179" s="114">
        <f t="shared" si="10"/>
        <v>0</v>
      </c>
      <c r="I179" s="115" t="e">
        <f t="shared" si="11"/>
        <v>#DIV/0!</v>
      </c>
    </row>
    <row r="180" spans="1:9" s="4" customFormat="1" ht="28.5" outlineLevel="1">
      <c r="A180" s="109" t="s">
        <v>465</v>
      </c>
      <c r="B180" s="110" t="s">
        <v>25</v>
      </c>
      <c r="C180" s="110">
        <v>100903</v>
      </c>
      <c r="D180" s="111" t="s">
        <v>260</v>
      </c>
      <c r="E180" s="110" t="s">
        <v>30</v>
      </c>
      <c r="F180" s="112">
        <v>342</v>
      </c>
      <c r="G180" s="139"/>
      <c r="H180" s="114">
        <f t="shared" si="10"/>
        <v>0</v>
      </c>
      <c r="I180" s="115" t="e">
        <f t="shared" si="11"/>
        <v>#DIV/0!</v>
      </c>
    </row>
    <row r="181" spans="1:9" s="4" customFormat="1" ht="28.5" outlineLevel="1">
      <c r="A181" s="109" t="s">
        <v>466</v>
      </c>
      <c r="B181" s="110" t="s">
        <v>38</v>
      </c>
      <c r="C181" s="110" t="s">
        <v>115</v>
      </c>
      <c r="D181" s="111" t="s">
        <v>261</v>
      </c>
      <c r="E181" s="110" t="s">
        <v>30</v>
      </c>
      <c r="F181" s="112">
        <v>10</v>
      </c>
      <c r="G181" s="139"/>
      <c r="H181" s="114">
        <f t="shared" si="10"/>
        <v>0</v>
      </c>
      <c r="I181" s="115" t="e">
        <f t="shared" si="11"/>
        <v>#DIV/0!</v>
      </c>
    </row>
    <row r="182" spans="1:9" ht="42.75" outlineLevel="1">
      <c r="A182" s="109" t="s">
        <v>467</v>
      </c>
      <c r="B182" s="110" t="s">
        <v>38</v>
      </c>
      <c r="C182" s="110" t="s">
        <v>116</v>
      </c>
      <c r="D182" s="111" t="s">
        <v>262</v>
      </c>
      <c r="E182" s="110" t="s">
        <v>30</v>
      </c>
      <c r="F182" s="112">
        <v>60</v>
      </c>
      <c r="G182" s="139"/>
      <c r="H182" s="114">
        <f t="shared" si="10"/>
        <v>0</v>
      </c>
      <c r="I182" s="115" t="e">
        <f t="shared" si="11"/>
        <v>#DIV/0!</v>
      </c>
    </row>
    <row r="183" spans="1:9" ht="15" outlineLevel="1" thickBot="1">
      <c r="A183" s="109" t="s">
        <v>468</v>
      </c>
      <c r="B183" s="110" t="s">
        <v>38</v>
      </c>
      <c r="C183" s="110" t="s">
        <v>117</v>
      </c>
      <c r="D183" s="111" t="s">
        <v>263</v>
      </c>
      <c r="E183" s="110" t="s">
        <v>27</v>
      </c>
      <c r="F183" s="112">
        <v>2</v>
      </c>
      <c r="G183" s="139"/>
      <c r="H183" s="114">
        <f t="shared" si="10"/>
        <v>0</v>
      </c>
      <c r="I183" s="115" t="e">
        <f t="shared" si="11"/>
        <v>#DIV/0!</v>
      </c>
    </row>
    <row r="184" spans="1:9" ht="13.5" outlineLevel="1" thickBot="1">
      <c r="A184" s="11" t="s">
        <v>469</v>
      </c>
      <c r="B184" s="12"/>
      <c r="C184" s="13"/>
      <c r="D184" s="14" t="s">
        <v>118</v>
      </c>
      <c r="E184" s="107">
        <f>SUM(H185:H227)</f>
        <v>0</v>
      </c>
      <c r="F184" s="107"/>
      <c r="G184" s="39"/>
      <c r="H184" s="107"/>
      <c r="I184" s="108" t="e">
        <f>E184/$G$265</f>
        <v>#DIV/0!</v>
      </c>
    </row>
    <row r="185" spans="1:9" ht="14.25" outlineLevel="1">
      <c r="A185" s="109" t="s">
        <v>470</v>
      </c>
      <c r="B185" s="110" t="s">
        <v>38</v>
      </c>
      <c r="C185" s="110" t="s">
        <v>119</v>
      </c>
      <c r="D185" s="111" t="s">
        <v>264</v>
      </c>
      <c r="E185" s="110" t="s">
        <v>223</v>
      </c>
      <c r="F185" s="112">
        <v>2</v>
      </c>
      <c r="G185" s="139"/>
      <c r="H185" s="114">
        <f t="shared" si="10"/>
        <v>0</v>
      </c>
      <c r="I185" s="115" t="e">
        <f t="shared" si="11"/>
        <v>#DIV/0!</v>
      </c>
    </row>
    <row r="186" spans="1:9" ht="14.25" outlineLevel="1">
      <c r="A186" s="109" t="s">
        <v>471</v>
      </c>
      <c r="B186" s="110" t="s">
        <v>38</v>
      </c>
      <c r="C186" s="110" t="s">
        <v>120</v>
      </c>
      <c r="D186" s="111" t="s">
        <v>265</v>
      </c>
      <c r="E186" s="110" t="s">
        <v>223</v>
      </c>
      <c r="F186" s="112">
        <v>1</v>
      </c>
      <c r="G186" s="139"/>
      <c r="H186" s="114">
        <f t="shared" si="10"/>
        <v>0</v>
      </c>
      <c r="I186" s="115" t="e">
        <f t="shared" si="11"/>
        <v>#DIV/0!</v>
      </c>
    </row>
    <row r="187" spans="1:9" ht="28.5" outlineLevel="1">
      <c r="A187" s="109" t="s">
        <v>472</v>
      </c>
      <c r="B187" s="110" t="s">
        <v>38</v>
      </c>
      <c r="C187" s="110" t="s">
        <v>121</v>
      </c>
      <c r="D187" s="111" t="s">
        <v>266</v>
      </c>
      <c r="E187" s="110" t="s">
        <v>223</v>
      </c>
      <c r="F187" s="112">
        <v>4</v>
      </c>
      <c r="G187" s="139"/>
      <c r="H187" s="114">
        <f t="shared" si="10"/>
        <v>0</v>
      </c>
      <c r="I187" s="115" t="e">
        <f t="shared" si="11"/>
        <v>#DIV/0!</v>
      </c>
    </row>
    <row r="188" spans="1:9" ht="28.5" outlineLevel="1">
      <c r="A188" s="109" t="s">
        <v>473</v>
      </c>
      <c r="B188" s="110" t="s">
        <v>38</v>
      </c>
      <c r="C188" s="110" t="s">
        <v>122</v>
      </c>
      <c r="D188" s="111" t="s">
        <v>267</v>
      </c>
      <c r="E188" s="110" t="s">
        <v>27</v>
      </c>
      <c r="F188" s="112">
        <v>48</v>
      </c>
      <c r="G188" s="139"/>
      <c r="H188" s="114">
        <f t="shared" si="10"/>
        <v>0</v>
      </c>
      <c r="I188" s="115" t="e">
        <f t="shared" si="11"/>
        <v>#DIV/0!</v>
      </c>
    </row>
    <row r="189" spans="1:9" s="5" customFormat="1" ht="28.5" outlineLevel="1">
      <c r="A189" s="109" t="s">
        <v>474</v>
      </c>
      <c r="B189" s="110" t="s">
        <v>38</v>
      </c>
      <c r="C189" s="110" t="s">
        <v>123</v>
      </c>
      <c r="D189" s="111" t="s">
        <v>268</v>
      </c>
      <c r="E189" s="110" t="s">
        <v>27</v>
      </c>
      <c r="F189" s="112">
        <v>48</v>
      </c>
      <c r="G189" s="139"/>
      <c r="H189" s="114">
        <f t="shared" si="10"/>
        <v>0</v>
      </c>
      <c r="I189" s="115" t="e">
        <f t="shared" si="11"/>
        <v>#DIV/0!</v>
      </c>
    </row>
    <row r="190" spans="1:9" s="5" customFormat="1" ht="28.5" outlineLevel="1">
      <c r="A190" s="109" t="s">
        <v>475</v>
      </c>
      <c r="B190" s="110" t="s">
        <v>38</v>
      </c>
      <c r="C190" s="110" t="s">
        <v>124</v>
      </c>
      <c r="D190" s="111" t="s">
        <v>269</v>
      </c>
      <c r="E190" s="110" t="s">
        <v>27</v>
      </c>
      <c r="F190" s="112">
        <v>48</v>
      </c>
      <c r="G190" s="139"/>
      <c r="H190" s="114">
        <f t="shared" si="10"/>
        <v>0</v>
      </c>
      <c r="I190" s="115" t="e">
        <f t="shared" si="11"/>
        <v>#DIV/0!</v>
      </c>
    </row>
    <row r="191" spans="1:9" ht="28.5" outlineLevel="1">
      <c r="A191" s="109" t="s">
        <v>476</v>
      </c>
      <c r="B191" s="110" t="s">
        <v>38</v>
      </c>
      <c r="C191" s="110" t="s">
        <v>125</v>
      </c>
      <c r="D191" s="111" t="s">
        <v>270</v>
      </c>
      <c r="E191" s="110" t="s">
        <v>27</v>
      </c>
      <c r="F191" s="112">
        <v>48</v>
      </c>
      <c r="G191" s="139"/>
      <c r="H191" s="114">
        <f t="shared" si="10"/>
        <v>0</v>
      </c>
      <c r="I191" s="115" t="e">
        <f t="shared" si="11"/>
        <v>#DIV/0!</v>
      </c>
    </row>
    <row r="192" spans="1:9" ht="28.5" outlineLevel="1">
      <c r="A192" s="109" t="s">
        <v>477</v>
      </c>
      <c r="B192" s="110" t="s">
        <v>38</v>
      </c>
      <c r="C192" s="110" t="s">
        <v>126</v>
      </c>
      <c r="D192" s="111" t="s">
        <v>271</v>
      </c>
      <c r="E192" s="110" t="s">
        <v>27</v>
      </c>
      <c r="F192" s="112">
        <v>48</v>
      </c>
      <c r="G192" s="139"/>
      <c r="H192" s="114">
        <f t="shared" si="10"/>
        <v>0</v>
      </c>
      <c r="I192" s="115" t="e">
        <f t="shared" si="11"/>
        <v>#DIV/0!</v>
      </c>
    </row>
    <row r="193" spans="1:9" ht="28.5" outlineLevel="1">
      <c r="A193" s="109" t="s">
        <v>478</v>
      </c>
      <c r="B193" s="110" t="s">
        <v>38</v>
      </c>
      <c r="C193" s="110" t="s">
        <v>127</v>
      </c>
      <c r="D193" s="111" t="s">
        <v>272</v>
      </c>
      <c r="E193" s="110" t="s">
        <v>223</v>
      </c>
      <c r="F193" s="112">
        <v>1</v>
      </c>
      <c r="G193" s="139"/>
      <c r="H193" s="114">
        <f t="shared" si="10"/>
        <v>0</v>
      </c>
      <c r="I193" s="115" t="e">
        <f t="shared" si="11"/>
        <v>#DIV/0!</v>
      </c>
    </row>
    <row r="194" spans="1:9" ht="28.5" outlineLevel="1">
      <c r="A194" s="109" t="s">
        <v>479</v>
      </c>
      <c r="B194" s="110" t="s">
        <v>38</v>
      </c>
      <c r="C194" s="110" t="s">
        <v>122</v>
      </c>
      <c r="D194" s="111" t="s">
        <v>267</v>
      </c>
      <c r="E194" s="110" t="s">
        <v>27</v>
      </c>
      <c r="F194" s="112">
        <v>12</v>
      </c>
      <c r="G194" s="139"/>
      <c r="H194" s="114">
        <f t="shared" si="10"/>
        <v>0</v>
      </c>
      <c r="I194" s="115" t="e">
        <f t="shared" si="11"/>
        <v>#DIV/0!</v>
      </c>
    </row>
    <row r="195" spans="1:9" ht="28.5" outlineLevel="1">
      <c r="A195" s="109" t="s">
        <v>480</v>
      </c>
      <c r="B195" s="110" t="s">
        <v>38</v>
      </c>
      <c r="C195" s="110" t="s">
        <v>123</v>
      </c>
      <c r="D195" s="111" t="s">
        <v>268</v>
      </c>
      <c r="E195" s="110" t="s">
        <v>27</v>
      </c>
      <c r="F195" s="112">
        <v>12</v>
      </c>
      <c r="G195" s="139"/>
      <c r="H195" s="114">
        <f t="shared" si="10"/>
        <v>0</v>
      </c>
      <c r="I195" s="115" t="e">
        <f t="shared" si="11"/>
        <v>#DIV/0!</v>
      </c>
    </row>
    <row r="196" spans="1:9" ht="28.5" outlineLevel="1">
      <c r="A196" s="109" t="s">
        <v>481</v>
      </c>
      <c r="B196" s="110" t="s">
        <v>38</v>
      </c>
      <c r="C196" s="110" t="s">
        <v>124</v>
      </c>
      <c r="D196" s="111" t="s">
        <v>269</v>
      </c>
      <c r="E196" s="110" t="s">
        <v>27</v>
      </c>
      <c r="F196" s="112">
        <v>12</v>
      </c>
      <c r="G196" s="139"/>
      <c r="H196" s="114">
        <f t="shared" si="10"/>
        <v>0</v>
      </c>
      <c r="I196" s="115" t="e">
        <f t="shared" si="11"/>
        <v>#DIV/0!</v>
      </c>
    </row>
    <row r="197" spans="1:9" ht="28.5" outlineLevel="1">
      <c r="A197" s="109" t="s">
        <v>482</v>
      </c>
      <c r="B197" s="110" t="s">
        <v>38</v>
      </c>
      <c r="C197" s="110" t="s">
        <v>125</v>
      </c>
      <c r="D197" s="111" t="s">
        <v>270</v>
      </c>
      <c r="E197" s="110" t="s">
        <v>27</v>
      </c>
      <c r="F197" s="112">
        <v>12</v>
      </c>
      <c r="G197" s="139"/>
      <c r="H197" s="114">
        <f t="shared" si="10"/>
        <v>0</v>
      </c>
      <c r="I197" s="115" t="e">
        <f t="shared" si="11"/>
        <v>#DIV/0!</v>
      </c>
    </row>
    <row r="198" spans="1:9" ht="28.5" outlineLevel="1">
      <c r="A198" s="109" t="s">
        <v>483</v>
      </c>
      <c r="B198" s="110" t="s">
        <v>38</v>
      </c>
      <c r="C198" s="110" t="s">
        <v>126</v>
      </c>
      <c r="D198" s="111" t="s">
        <v>271</v>
      </c>
      <c r="E198" s="110" t="s">
        <v>27</v>
      </c>
      <c r="F198" s="112">
        <v>12</v>
      </c>
      <c r="G198" s="139"/>
      <c r="H198" s="114">
        <f t="shared" si="10"/>
        <v>0</v>
      </c>
      <c r="I198" s="115" t="e">
        <f t="shared" si="11"/>
        <v>#DIV/0!</v>
      </c>
    </row>
    <row r="199" spans="1:9" ht="28.5" outlineLevel="1">
      <c r="A199" s="109" t="s">
        <v>484</v>
      </c>
      <c r="B199" s="110" t="s">
        <v>38</v>
      </c>
      <c r="C199" s="110" t="s">
        <v>128</v>
      </c>
      <c r="D199" s="111" t="s">
        <v>273</v>
      </c>
      <c r="E199" s="110" t="s">
        <v>223</v>
      </c>
      <c r="F199" s="112">
        <v>1</v>
      </c>
      <c r="G199" s="139"/>
      <c r="H199" s="114">
        <f t="shared" si="10"/>
        <v>0</v>
      </c>
      <c r="I199" s="115" t="e">
        <f t="shared" si="11"/>
        <v>#DIV/0!</v>
      </c>
    </row>
    <row r="200" spans="1:9" ht="28.5" outlineLevel="1">
      <c r="A200" s="109" t="s">
        <v>485</v>
      </c>
      <c r="B200" s="110" t="s">
        <v>38</v>
      </c>
      <c r="C200" s="110" t="s">
        <v>129</v>
      </c>
      <c r="D200" s="111" t="s">
        <v>274</v>
      </c>
      <c r="E200" s="110" t="s">
        <v>27</v>
      </c>
      <c r="F200" s="112">
        <v>20</v>
      </c>
      <c r="G200" s="139"/>
      <c r="H200" s="114">
        <f t="shared" si="10"/>
        <v>0</v>
      </c>
      <c r="I200" s="115" t="e">
        <f t="shared" si="11"/>
        <v>#DIV/0!</v>
      </c>
    </row>
    <row r="201" spans="1:9" ht="28.5" outlineLevel="1">
      <c r="A201" s="109" t="s">
        <v>486</v>
      </c>
      <c r="B201" s="110" t="s">
        <v>38</v>
      </c>
      <c r="C201" s="110" t="s">
        <v>130</v>
      </c>
      <c r="D201" s="111" t="s">
        <v>275</v>
      </c>
      <c r="E201" s="110" t="s">
        <v>27</v>
      </c>
      <c r="F201" s="112">
        <v>20</v>
      </c>
      <c r="G201" s="139"/>
      <c r="H201" s="114">
        <f t="shared" si="10"/>
        <v>0</v>
      </c>
      <c r="I201" s="115" t="e">
        <f t="shared" si="11"/>
        <v>#DIV/0!</v>
      </c>
    </row>
    <row r="202" spans="1:9" ht="28.5" outlineLevel="1">
      <c r="A202" s="109" t="s">
        <v>487</v>
      </c>
      <c r="B202" s="110" t="s">
        <v>38</v>
      </c>
      <c r="C202" s="110" t="s">
        <v>131</v>
      </c>
      <c r="D202" s="111" t="s">
        <v>276</v>
      </c>
      <c r="E202" s="110" t="s">
        <v>27</v>
      </c>
      <c r="F202" s="112">
        <v>20</v>
      </c>
      <c r="G202" s="139"/>
      <c r="H202" s="114">
        <f t="shared" si="10"/>
        <v>0</v>
      </c>
      <c r="I202" s="115" t="e">
        <f t="shared" si="11"/>
        <v>#DIV/0!</v>
      </c>
    </row>
    <row r="203" spans="1:9" ht="28.5" outlineLevel="1">
      <c r="A203" s="109" t="s">
        <v>488</v>
      </c>
      <c r="B203" s="110" t="s">
        <v>38</v>
      </c>
      <c r="C203" s="110" t="s">
        <v>132</v>
      </c>
      <c r="D203" s="111" t="s">
        <v>277</v>
      </c>
      <c r="E203" s="110" t="s">
        <v>27</v>
      </c>
      <c r="F203" s="112">
        <v>20</v>
      </c>
      <c r="G203" s="139"/>
      <c r="H203" s="114">
        <f t="shared" si="10"/>
        <v>0</v>
      </c>
      <c r="I203" s="115" t="e">
        <f t="shared" si="11"/>
        <v>#DIV/0!</v>
      </c>
    </row>
    <row r="204" spans="1:9" ht="28.5" outlineLevel="1">
      <c r="A204" s="109" t="s">
        <v>489</v>
      </c>
      <c r="B204" s="110" t="s">
        <v>38</v>
      </c>
      <c r="C204" s="110" t="s">
        <v>126</v>
      </c>
      <c r="D204" s="111" t="s">
        <v>271</v>
      </c>
      <c r="E204" s="110" t="s">
        <v>27</v>
      </c>
      <c r="F204" s="112">
        <v>20</v>
      </c>
      <c r="G204" s="139"/>
      <c r="H204" s="114">
        <f t="shared" si="10"/>
        <v>0</v>
      </c>
      <c r="I204" s="115" t="e">
        <f t="shared" si="11"/>
        <v>#DIV/0!</v>
      </c>
    </row>
    <row r="205" spans="1:9" ht="28.5" outlineLevel="1">
      <c r="A205" s="109" t="s">
        <v>490</v>
      </c>
      <c r="B205" s="110" t="s">
        <v>38</v>
      </c>
      <c r="C205" s="110" t="s">
        <v>133</v>
      </c>
      <c r="D205" s="111" t="s">
        <v>278</v>
      </c>
      <c r="E205" s="110" t="s">
        <v>223</v>
      </c>
      <c r="F205" s="112">
        <v>1</v>
      </c>
      <c r="G205" s="139"/>
      <c r="H205" s="114">
        <f t="shared" si="10"/>
        <v>0</v>
      </c>
      <c r="I205" s="115" t="e">
        <f t="shared" si="11"/>
        <v>#DIV/0!</v>
      </c>
    </row>
    <row r="206" spans="1:9" ht="28.5" outlineLevel="1">
      <c r="A206" s="109" t="s">
        <v>491</v>
      </c>
      <c r="B206" s="110" t="s">
        <v>38</v>
      </c>
      <c r="C206" s="110" t="s">
        <v>129</v>
      </c>
      <c r="D206" s="111" t="s">
        <v>274</v>
      </c>
      <c r="E206" s="110" t="s">
        <v>27</v>
      </c>
      <c r="F206" s="112">
        <v>20</v>
      </c>
      <c r="G206" s="139"/>
      <c r="H206" s="114">
        <f t="shared" si="10"/>
        <v>0</v>
      </c>
      <c r="I206" s="115" t="e">
        <f t="shared" si="11"/>
        <v>#DIV/0!</v>
      </c>
    </row>
    <row r="207" spans="1:9" ht="28.5" outlineLevel="1">
      <c r="A207" s="109" t="s">
        <v>492</v>
      </c>
      <c r="B207" s="110" t="s">
        <v>38</v>
      </c>
      <c r="C207" s="110" t="s">
        <v>130</v>
      </c>
      <c r="D207" s="111" t="s">
        <v>275</v>
      </c>
      <c r="E207" s="110" t="s">
        <v>27</v>
      </c>
      <c r="F207" s="112">
        <v>20</v>
      </c>
      <c r="G207" s="139"/>
      <c r="H207" s="114">
        <f t="shared" si="10"/>
        <v>0</v>
      </c>
      <c r="I207" s="115" t="e">
        <f t="shared" si="11"/>
        <v>#DIV/0!</v>
      </c>
    </row>
    <row r="208" spans="1:9" ht="28.5" outlineLevel="1">
      <c r="A208" s="109" t="s">
        <v>493</v>
      </c>
      <c r="B208" s="110" t="s">
        <v>38</v>
      </c>
      <c r="C208" s="110" t="s">
        <v>131</v>
      </c>
      <c r="D208" s="111" t="s">
        <v>276</v>
      </c>
      <c r="E208" s="110" t="s">
        <v>27</v>
      </c>
      <c r="F208" s="112">
        <v>20</v>
      </c>
      <c r="G208" s="139"/>
      <c r="H208" s="114">
        <f t="shared" si="10"/>
        <v>0</v>
      </c>
      <c r="I208" s="115" t="e">
        <f t="shared" si="11"/>
        <v>#DIV/0!</v>
      </c>
    </row>
    <row r="209" spans="1:9" ht="28.5" outlineLevel="1">
      <c r="A209" s="109" t="s">
        <v>494</v>
      </c>
      <c r="B209" s="110" t="s">
        <v>38</v>
      </c>
      <c r="C209" s="110" t="s">
        <v>132</v>
      </c>
      <c r="D209" s="111" t="s">
        <v>277</v>
      </c>
      <c r="E209" s="110" t="s">
        <v>27</v>
      </c>
      <c r="F209" s="112">
        <v>20</v>
      </c>
      <c r="G209" s="139"/>
      <c r="H209" s="114">
        <f t="shared" si="10"/>
        <v>0</v>
      </c>
      <c r="I209" s="115" t="e">
        <f t="shared" si="11"/>
        <v>#DIV/0!</v>
      </c>
    </row>
    <row r="210" spans="1:9" ht="28.5" outlineLevel="1">
      <c r="A210" s="109" t="s">
        <v>495</v>
      </c>
      <c r="B210" s="110" t="s">
        <v>38</v>
      </c>
      <c r="C210" s="110" t="s">
        <v>126</v>
      </c>
      <c r="D210" s="111" t="s">
        <v>271</v>
      </c>
      <c r="E210" s="110" t="s">
        <v>27</v>
      </c>
      <c r="F210" s="112">
        <v>20</v>
      </c>
      <c r="G210" s="139"/>
      <c r="H210" s="114">
        <f t="shared" si="10"/>
        <v>0</v>
      </c>
      <c r="I210" s="115" t="e">
        <f t="shared" si="11"/>
        <v>#DIV/0!</v>
      </c>
    </row>
    <row r="211" spans="1:9" ht="28.5" outlineLevel="1">
      <c r="A211" s="109" t="s">
        <v>496</v>
      </c>
      <c r="B211" s="110" t="s">
        <v>38</v>
      </c>
      <c r="C211" s="110" t="s">
        <v>134</v>
      </c>
      <c r="D211" s="111" t="s">
        <v>279</v>
      </c>
      <c r="E211" s="110" t="s">
        <v>223</v>
      </c>
      <c r="F211" s="112">
        <v>1</v>
      </c>
      <c r="G211" s="139"/>
      <c r="H211" s="114">
        <f t="shared" si="10"/>
        <v>0</v>
      </c>
      <c r="I211" s="115" t="e">
        <f t="shared" si="11"/>
        <v>#DIV/0!</v>
      </c>
    </row>
    <row r="212" spans="1:9" ht="28.5" outlineLevel="1">
      <c r="A212" s="109" t="s">
        <v>497</v>
      </c>
      <c r="B212" s="110" t="s">
        <v>38</v>
      </c>
      <c r="C212" s="110" t="s">
        <v>122</v>
      </c>
      <c r="D212" s="111" t="s">
        <v>267</v>
      </c>
      <c r="E212" s="110" t="s">
        <v>27</v>
      </c>
      <c r="F212" s="112">
        <v>20</v>
      </c>
      <c r="G212" s="139"/>
      <c r="H212" s="114">
        <f t="shared" si="10"/>
        <v>0</v>
      </c>
      <c r="I212" s="115" t="e">
        <f t="shared" si="11"/>
        <v>#DIV/0!</v>
      </c>
    </row>
    <row r="213" spans="1:9" ht="28.5" outlineLevel="1">
      <c r="A213" s="109" t="s">
        <v>498</v>
      </c>
      <c r="B213" s="110" t="s">
        <v>38</v>
      </c>
      <c r="C213" s="110" t="s">
        <v>135</v>
      </c>
      <c r="D213" s="111" t="s">
        <v>280</v>
      </c>
      <c r="E213" s="110" t="s">
        <v>27</v>
      </c>
      <c r="F213" s="112">
        <v>20</v>
      </c>
      <c r="G213" s="139"/>
      <c r="H213" s="114">
        <f t="shared" si="10"/>
        <v>0</v>
      </c>
      <c r="I213" s="115" t="e">
        <f t="shared" si="11"/>
        <v>#DIV/0!</v>
      </c>
    </row>
    <row r="214" spans="1:9" ht="28.5" outlineLevel="1">
      <c r="A214" s="109" t="s">
        <v>499</v>
      </c>
      <c r="B214" s="110" t="s">
        <v>38</v>
      </c>
      <c r="C214" s="110" t="s">
        <v>136</v>
      </c>
      <c r="D214" s="111" t="s">
        <v>281</v>
      </c>
      <c r="E214" s="110" t="s">
        <v>27</v>
      </c>
      <c r="F214" s="112">
        <v>20</v>
      </c>
      <c r="G214" s="139"/>
      <c r="H214" s="114">
        <f t="shared" si="10"/>
        <v>0</v>
      </c>
      <c r="I214" s="115" t="e">
        <f t="shared" si="11"/>
        <v>#DIV/0!</v>
      </c>
    </row>
    <row r="215" spans="1:9" ht="28.5" outlineLevel="1">
      <c r="A215" s="109" t="s">
        <v>500</v>
      </c>
      <c r="B215" s="110" t="s">
        <v>38</v>
      </c>
      <c r="C215" s="110" t="s">
        <v>137</v>
      </c>
      <c r="D215" s="111" t="s">
        <v>282</v>
      </c>
      <c r="E215" s="110" t="s">
        <v>27</v>
      </c>
      <c r="F215" s="112">
        <v>20</v>
      </c>
      <c r="G215" s="139"/>
      <c r="H215" s="114">
        <f t="shared" si="10"/>
        <v>0</v>
      </c>
      <c r="I215" s="115" t="e">
        <f t="shared" si="11"/>
        <v>#DIV/0!</v>
      </c>
    </row>
    <row r="216" spans="1:9" ht="28.5" outlineLevel="1">
      <c r="A216" s="109" t="s">
        <v>501</v>
      </c>
      <c r="B216" s="110" t="s">
        <v>38</v>
      </c>
      <c r="C216" s="110" t="s">
        <v>126</v>
      </c>
      <c r="D216" s="111" t="s">
        <v>271</v>
      </c>
      <c r="E216" s="110" t="s">
        <v>27</v>
      </c>
      <c r="F216" s="112">
        <v>20</v>
      </c>
      <c r="G216" s="139"/>
      <c r="H216" s="114">
        <f t="shared" si="10"/>
        <v>0</v>
      </c>
      <c r="I216" s="115" t="e">
        <f t="shared" si="11"/>
        <v>#DIV/0!</v>
      </c>
    </row>
    <row r="217" spans="1:9" s="5" customFormat="1" ht="14.25" outlineLevel="1">
      <c r="A217" s="109" t="s">
        <v>502</v>
      </c>
      <c r="B217" s="110" t="s">
        <v>38</v>
      </c>
      <c r="C217" s="110" t="s">
        <v>105</v>
      </c>
      <c r="D217" s="111" t="s">
        <v>248</v>
      </c>
      <c r="E217" s="110" t="s">
        <v>30</v>
      </c>
      <c r="F217" s="112">
        <v>2</v>
      </c>
      <c r="G217" s="139"/>
      <c r="H217" s="114">
        <f t="shared" si="10"/>
        <v>0</v>
      </c>
      <c r="I217" s="115" t="e">
        <f t="shared" si="11"/>
        <v>#DIV/0!</v>
      </c>
    </row>
    <row r="218" spans="1:9" ht="14.25" outlineLevel="1">
      <c r="A218" s="109" t="s">
        <v>503</v>
      </c>
      <c r="B218" s="110" t="s">
        <v>38</v>
      </c>
      <c r="C218" s="110" t="s">
        <v>138</v>
      </c>
      <c r="D218" s="111" t="s">
        <v>283</v>
      </c>
      <c r="E218" s="110" t="s">
        <v>27</v>
      </c>
      <c r="F218" s="112">
        <v>6</v>
      </c>
      <c r="G218" s="139"/>
      <c r="H218" s="114">
        <f t="shared" si="10"/>
        <v>0</v>
      </c>
      <c r="I218" s="115" t="e">
        <f t="shared" si="11"/>
        <v>#DIV/0!</v>
      </c>
    </row>
    <row r="219" spans="1:9" s="4" customFormat="1" ht="28.5" outlineLevel="1">
      <c r="A219" s="109" t="s">
        <v>504</v>
      </c>
      <c r="B219" s="110" t="s">
        <v>38</v>
      </c>
      <c r="C219" s="110" t="s">
        <v>139</v>
      </c>
      <c r="D219" s="111" t="s">
        <v>284</v>
      </c>
      <c r="E219" s="110" t="s">
        <v>30</v>
      </c>
      <c r="F219" s="112">
        <v>2</v>
      </c>
      <c r="G219" s="139"/>
      <c r="H219" s="114">
        <f t="shared" si="10"/>
        <v>0</v>
      </c>
      <c r="I219" s="115" t="e">
        <f t="shared" si="11"/>
        <v>#DIV/0!</v>
      </c>
    </row>
    <row r="220" spans="1:9" ht="14.25" outlineLevel="1">
      <c r="A220" s="109" t="s">
        <v>505</v>
      </c>
      <c r="B220" s="110" t="s">
        <v>38</v>
      </c>
      <c r="C220" s="110" t="s">
        <v>140</v>
      </c>
      <c r="D220" s="111" t="s">
        <v>285</v>
      </c>
      <c r="E220" s="110" t="s">
        <v>30</v>
      </c>
      <c r="F220" s="112">
        <v>8</v>
      </c>
      <c r="G220" s="139"/>
      <c r="H220" s="114">
        <f t="shared" si="10"/>
        <v>0</v>
      </c>
      <c r="I220" s="115" t="e">
        <f t="shared" si="11"/>
        <v>#DIV/0!</v>
      </c>
    </row>
    <row r="221" spans="1:9" ht="28.5" outlineLevel="1">
      <c r="A221" s="109" t="s">
        <v>506</v>
      </c>
      <c r="B221" s="110" t="s">
        <v>38</v>
      </c>
      <c r="C221" s="110" t="s">
        <v>141</v>
      </c>
      <c r="D221" s="111" t="s">
        <v>286</v>
      </c>
      <c r="E221" s="110" t="s">
        <v>30</v>
      </c>
      <c r="F221" s="112">
        <v>2</v>
      </c>
      <c r="G221" s="139"/>
      <c r="H221" s="114">
        <f aca="true" t="shared" si="12" ref="H221:H264">ROUND((G221*F221),2)</f>
        <v>0</v>
      </c>
      <c r="I221" s="115" t="e">
        <f t="shared" si="11"/>
        <v>#DIV/0!</v>
      </c>
    </row>
    <row r="222" spans="1:9" ht="28.5" outlineLevel="1">
      <c r="A222" s="109" t="s">
        <v>507</v>
      </c>
      <c r="B222" s="110" t="s">
        <v>38</v>
      </c>
      <c r="C222" s="110" t="s">
        <v>142</v>
      </c>
      <c r="D222" s="111" t="s">
        <v>287</v>
      </c>
      <c r="E222" s="110" t="s">
        <v>27</v>
      </c>
      <c r="F222" s="112">
        <v>120</v>
      </c>
      <c r="G222" s="139"/>
      <c r="H222" s="114">
        <f t="shared" si="12"/>
        <v>0</v>
      </c>
      <c r="I222" s="115" t="e">
        <f t="shared" si="11"/>
        <v>#DIV/0!</v>
      </c>
    </row>
    <row r="223" spans="1:9" ht="28.5" outlineLevel="1">
      <c r="A223" s="109" t="s">
        <v>508</v>
      </c>
      <c r="B223" s="110" t="s">
        <v>38</v>
      </c>
      <c r="C223" s="110" t="s">
        <v>143</v>
      </c>
      <c r="D223" s="111" t="s">
        <v>288</v>
      </c>
      <c r="E223" s="110" t="s">
        <v>27</v>
      </c>
      <c r="F223" s="112">
        <v>180</v>
      </c>
      <c r="G223" s="139"/>
      <c r="H223" s="114">
        <f t="shared" si="12"/>
        <v>0</v>
      </c>
      <c r="I223" s="115" t="e">
        <f t="shared" si="11"/>
        <v>#DIV/0!</v>
      </c>
    </row>
    <row r="224" spans="1:9" ht="28.5" outlineLevel="1">
      <c r="A224" s="109" t="s">
        <v>509</v>
      </c>
      <c r="B224" s="110" t="s">
        <v>38</v>
      </c>
      <c r="C224" s="110" t="s">
        <v>144</v>
      </c>
      <c r="D224" s="111" t="s">
        <v>289</v>
      </c>
      <c r="E224" s="110" t="s">
        <v>27</v>
      </c>
      <c r="F224" s="112">
        <v>250</v>
      </c>
      <c r="G224" s="139"/>
      <c r="H224" s="114">
        <f t="shared" si="12"/>
        <v>0</v>
      </c>
      <c r="I224" s="115" t="e">
        <f t="shared" si="11"/>
        <v>#DIV/0!</v>
      </c>
    </row>
    <row r="225" spans="1:9" ht="14.25" outlineLevel="1">
      <c r="A225" s="109" t="s">
        <v>510</v>
      </c>
      <c r="B225" s="110" t="s">
        <v>38</v>
      </c>
      <c r="C225" s="110" t="s">
        <v>111</v>
      </c>
      <c r="D225" s="111" t="s">
        <v>253</v>
      </c>
      <c r="E225" s="110" t="s">
        <v>27</v>
      </c>
      <c r="F225" s="112">
        <v>20</v>
      </c>
      <c r="G225" s="139"/>
      <c r="H225" s="114">
        <f t="shared" si="12"/>
        <v>0</v>
      </c>
      <c r="I225" s="115" t="e">
        <f t="shared" si="11"/>
        <v>#DIV/0!</v>
      </c>
    </row>
    <row r="226" spans="1:9" s="4" customFormat="1" ht="14.25">
      <c r="A226" s="109" t="s">
        <v>511</v>
      </c>
      <c r="B226" s="110" t="s">
        <v>38</v>
      </c>
      <c r="C226" s="110" t="s">
        <v>145</v>
      </c>
      <c r="D226" s="111" t="s">
        <v>290</v>
      </c>
      <c r="E226" s="110" t="s">
        <v>30</v>
      </c>
      <c r="F226" s="112">
        <v>3</v>
      </c>
      <c r="G226" s="139"/>
      <c r="H226" s="114">
        <f t="shared" si="12"/>
        <v>0</v>
      </c>
      <c r="I226" s="115" t="e">
        <f t="shared" si="11"/>
        <v>#DIV/0!</v>
      </c>
    </row>
    <row r="227" spans="1:9" s="4" customFormat="1" ht="29.25" outlineLevel="1" thickBot="1">
      <c r="A227" s="109" t="s">
        <v>512</v>
      </c>
      <c r="B227" s="110" t="s">
        <v>38</v>
      </c>
      <c r="C227" s="110" t="s">
        <v>146</v>
      </c>
      <c r="D227" s="111" t="s">
        <v>291</v>
      </c>
      <c r="E227" s="110" t="s">
        <v>27</v>
      </c>
      <c r="F227" s="112">
        <v>64</v>
      </c>
      <c r="G227" s="139"/>
      <c r="H227" s="114">
        <f t="shared" si="12"/>
        <v>0</v>
      </c>
      <c r="I227" s="115" t="e">
        <f t="shared" si="11"/>
        <v>#DIV/0!</v>
      </c>
    </row>
    <row r="228" spans="1:9" s="4" customFormat="1" ht="15" outlineLevel="1" thickBot="1">
      <c r="A228" s="11" t="s">
        <v>513</v>
      </c>
      <c r="B228" s="12"/>
      <c r="C228" s="13"/>
      <c r="D228" s="14" t="s">
        <v>147</v>
      </c>
      <c r="E228" s="107">
        <f>SUM(H229:H245)</f>
        <v>0</v>
      </c>
      <c r="F228" s="107"/>
      <c r="G228" s="39"/>
      <c r="H228" s="107"/>
      <c r="I228" s="108" t="e">
        <f>E228/$G$265</f>
        <v>#DIV/0!</v>
      </c>
    </row>
    <row r="229" spans="1:9" s="4" customFormat="1" ht="42.75" outlineLevel="1">
      <c r="A229" s="109" t="s">
        <v>514</v>
      </c>
      <c r="B229" s="110" t="s">
        <v>38</v>
      </c>
      <c r="C229" s="110" t="s">
        <v>148</v>
      </c>
      <c r="D229" s="111" t="s">
        <v>292</v>
      </c>
      <c r="E229" s="110" t="s">
        <v>30</v>
      </c>
      <c r="F229" s="112">
        <v>1</v>
      </c>
      <c r="G229" s="139"/>
      <c r="H229" s="114">
        <f t="shared" si="12"/>
        <v>0</v>
      </c>
      <c r="I229" s="115" t="e">
        <f t="shared" si="11"/>
        <v>#DIV/0!</v>
      </c>
    </row>
    <row r="230" spans="1:9" s="4" customFormat="1" ht="28.5" outlineLevel="1">
      <c r="A230" s="109" t="s">
        <v>515</v>
      </c>
      <c r="B230" s="110" t="s">
        <v>38</v>
      </c>
      <c r="C230" s="110" t="s">
        <v>149</v>
      </c>
      <c r="D230" s="111" t="s">
        <v>293</v>
      </c>
      <c r="E230" s="110" t="s">
        <v>30</v>
      </c>
      <c r="F230" s="112">
        <v>4</v>
      </c>
      <c r="G230" s="139"/>
      <c r="H230" s="114">
        <f t="shared" si="12"/>
        <v>0</v>
      </c>
      <c r="I230" s="115" t="e">
        <f t="shared" si="11"/>
        <v>#DIV/0!</v>
      </c>
    </row>
    <row r="231" spans="1:9" s="4" customFormat="1" ht="28.5" outlineLevel="1">
      <c r="A231" s="109" t="s">
        <v>516</v>
      </c>
      <c r="B231" s="110" t="s">
        <v>38</v>
      </c>
      <c r="C231" s="110" t="s">
        <v>150</v>
      </c>
      <c r="D231" s="111" t="s">
        <v>294</v>
      </c>
      <c r="E231" s="110" t="s">
        <v>30</v>
      </c>
      <c r="F231" s="112">
        <v>15</v>
      </c>
      <c r="G231" s="139"/>
      <c r="H231" s="114">
        <f t="shared" si="12"/>
        <v>0</v>
      </c>
      <c r="I231" s="115" t="e">
        <f t="shared" si="11"/>
        <v>#DIV/0!</v>
      </c>
    </row>
    <row r="232" spans="1:9" s="4" customFormat="1" ht="14.25" outlineLevel="1">
      <c r="A232" s="109" t="s">
        <v>517</v>
      </c>
      <c r="B232" s="110" t="s">
        <v>42</v>
      </c>
      <c r="C232" s="110" t="s">
        <v>546</v>
      </c>
      <c r="D232" s="111" t="s">
        <v>547</v>
      </c>
      <c r="E232" s="110" t="s">
        <v>188</v>
      </c>
      <c r="F232" s="112">
        <v>1</v>
      </c>
      <c r="G232" s="139"/>
      <c r="H232" s="114">
        <f t="shared" si="12"/>
        <v>0</v>
      </c>
      <c r="I232" s="115" t="e">
        <f t="shared" si="11"/>
        <v>#DIV/0!</v>
      </c>
    </row>
    <row r="233" spans="1:9" s="4" customFormat="1" ht="14.25" outlineLevel="1">
      <c r="A233" s="109" t="s">
        <v>518</v>
      </c>
      <c r="B233" s="110" t="s">
        <v>42</v>
      </c>
      <c r="C233" s="110" t="s">
        <v>548</v>
      </c>
      <c r="D233" s="111" t="s">
        <v>549</v>
      </c>
      <c r="E233" s="110" t="s">
        <v>550</v>
      </c>
      <c r="F233" s="112">
        <v>114</v>
      </c>
      <c r="G233" s="139"/>
      <c r="H233" s="114">
        <f t="shared" si="12"/>
        <v>0</v>
      </c>
      <c r="I233" s="115" t="e">
        <f t="shared" si="11"/>
        <v>#DIV/0!</v>
      </c>
    </row>
    <row r="234" spans="1:9" s="4" customFormat="1" ht="14.25" outlineLevel="1">
      <c r="A234" s="109" t="s">
        <v>519</v>
      </c>
      <c r="B234" s="110" t="s">
        <v>38</v>
      </c>
      <c r="C234" s="110" t="s">
        <v>151</v>
      </c>
      <c r="D234" s="111" t="s">
        <v>295</v>
      </c>
      <c r="E234" s="110" t="s">
        <v>30</v>
      </c>
      <c r="F234" s="112">
        <v>1</v>
      </c>
      <c r="G234" s="139"/>
      <c r="H234" s="114">
        <f t="shared" si="12"/>
        <v>0</v>
      </c>
      <c r="I234" s="115" t="e">
        <f t="shared" si="11"/>
        <v>#DIV/0!</v>
      </c>
    </row>
    <row r="235" spans="1:9" s="4" customFormat="1" ht="14.25" outlineLevel="1">
      <c r="A235" s="109" t="s">
        <v>520</v>
      </c>
      <c r="B235" s="110" t="s">
        <v>38</v>
      </c>
      <c r="C235" s="110" t="s">
        <v>152</v>
      </c>
      <c r="D235" s="111" t="s">
        <v>296</v>
      </c>
      <c r="E235" s="110" t="s">
        <v>30</v>
      </c>
      <c r="F235" s="112">
        <v>1</v>
      </c>
      <c r="G235" s="139"/>
      <c r="H235" s="114">
        <f t="shared" si="12"/>
        <v>0</v>
      </c>
      <c r="I235" s="115" t="e">
        <f aca="true" t="shared" si="13" ref="I235:I260">H235/$G$265</f>
        <v>#DIV/0!</v>
      </c>
    </row>
    <row r="236" spans="1:9" s="4" customFormat="1" ht="14.25" outlineLevel="1">
      <c r="A236" s="109" t="s">
        <v>521</v>
      </c>
      <c r="B236" s="110" t="s">
        <v>38</v>
      </c>
      <c r="C236" s="110" t="s">
        <v>153</v>
      </c>
      <c r="D236" s="111" t="s">
        <v>297</v>
      </c>
      <c r="E236" s="110" t="s">
        <v>30</v>
      </c>
      <c r="F236" s="112">
        <v>16</v>
      </c>
      <c r="G236" s="139"/>
      <c r="H236" s="114">
        <f t="shared" si="12"/>
        <v>0</v>
      </c>
      <c r="I236" s="115" t="e">
        <f t="shared" si="13"/>
        <v>#DIV/0!</v>
      </c>
    </row>
    <row r="237" spans="1:9" s="4" customFormat="1" ht="14.25" outlineLevel="1">
      <c r="A237" s="109" t="s">
        <v>522</v>
      </c>
      <c r="B237" s="110" t="s">
        <v>38</v>
      </c>
      <c r="C237" s="110" t="s">
        <v>154</v>
      </c>
      <c r="D237" s="111" t="s">
        <v>298</v>
      </c>
      <c r="E237" s="110" t="s">
        <v>30</v>
      </c>
      <c r="F237" s="112">
        <v>1</v>
      </c>
      <c r="G237" s="139"/>
      <c r="H237" s="114">
        <f t="shared" si="12"/>
        <v>0</v>
      </c>
      <c r="I237" s="115" t="e">
        <f t="shared" si="13"/>
        <v>#DIV/0!</v>
      </c>
    </row>
    <row r="238" spans="1:9" s="4" customFormat="1" ht="14.25" outlineLevel="1">
      <c r="A238" s="109" t="s">
        <v>523</v>
      </c>
      <c r="B238" s="110" t="s">
        <v>38</v>
      </c>
      <c r="C238" s="110" t="s">
        <v>155</v>
      </c>
      <c r="D238" s="111" t="s">
        <v>299</v>
      </c>
      <c r="E238" s="110" t="s">
        <v>30</v>
      </c>
      <c r="F238" s="112">
        <v>7</v>
      </c>
      <c r="G238" s="139"/>
      <c r="H238" s="114">
        <f t="shared" si="12"/>
        <v>0</v>
      </c>
      <c r="I238" s="115" t="e">
        <f t="shared" si="13"/>
        <v>#DIV/0!</v>
      </c>
    </row>
    <row r="239" spans="1:9" s="4" customFormat="1" ht="28.5" outlineLevel="1">
      <c r="A239" s="109" t="s">
        <v>524</v>
      </c>
      <c r="B239" s="110" t="s">
        <v>38</v>
      </c>
      <c r="C239" s="110" t="s">
        <v>156</v>
      </c>
      <c r="D239" s="111" t="s">
        <v>300</v>
      </c>
      <c r="E239" s="110" t="s">
        <v>30</v>
      </c>
      <c r="F239" s="112">
        <v>7</v>
      </c>
      <c r="G239" s="139"/>
      <c r="H239" s="114">
        <f t="shared" si="12"/>
        <v>0</v>
      </c>
      <c r="I239" s="115" t="e">
        <f t="shared" si="13"/>
        <v>#DIV/0!</v>
      </c>
    </row>
    <row r="240" spans="1:9" s="4" customFormat="1" ht="14.25" outlineLevel="1">
      <c r="A240" s="109" t="s">
        <v>525</v>
      </c>
      <c r="B240" s="110" t="s">
        <v>38</v>
      </c>
      <c r="C240" s="110" t="s">
        <v>157</v>
      </c>
      <c r="D240" s="111" t="s">
        <v>301</v>
      </c>
      <c r="E240" s="110" t="s">
        <v>30</v>
      </c>
      <c r="F240" s="112">
        <v>164</v>
      </c>
      <c r="G240" s="139"/>
      <c r="H240" s="114">
        <f t="shared" si="12"/>
        <v>0</v>
      </c>
      <c r="I240" s="115" t="e">
        <f t="shared" si="13"/>
        <v>#DIV/0!</v>
      </c>
    </row>
    <row r="241" spans="1:9" s="4" customFormat="1" ht="14.25" outlineLevel="1">
      <c r="A241" s="109" t="s">
        <v>526</v>
      </c>
      <c r="B241" s="110" t="s">
        <v>38</v>
      </c>
      <c r="C241" s="110" t="s">
        <v>158</v>
      </c>
      <c r="D241" s="111" t="s">
        <v>302</v>
      </c>
      <c r="E241" s="110" t="s">
        <v>30</v>
      </c>
      <c r="F241" s="112">
        <v>302</v>
      </c>
      <c r="G241" s="139"/>
      <c r="H241" s="114">
        <f t="shared" si="12"/>
        <v>0</v>
      </c>
      <c r="I241" s="115" t="e">
        <f t="shared" si="13"/>
        <v>#DIV/0!</v>
      </c>
    </row>
    <row r="242" spans="1:9" s="4" customFormat="1" ht="14.25" outlineLevel="1">
      <c r="A242" s="109" t="s">
        <v>527</v>
      </c>
      <c r="B242" s="110" t="s">
        <v>38</v>
      </c>
      <c r="C242" s="110" t="s">
        <v>159</v>
      </c>
      <c r="D242" s="111" t="s">
        <v>303</v>
      </c>
      <c r="E242" s="110" t="s">
        <v>30</v>
      </c>
      <c r="F242" s="112">
        <v>7</v>
      </c>
      <c r="G242" s="139"/>
      <c r="H242" s="114">
        <f t="shared" si="12"/>
        <v>0</v>
      </c>
      <c r="I242" s="115" t="e">
        <f t="shared" si="13"/>
        <v>#DIV/0!</v>
      </c>
    </row>
    <row r="243" spans="1:9" ht="14.25" outlineLevel="1">
      <c r="A243" s="109" t="s">
        <v>528</v>
      </c>
      <c r="B243" s="110" t="s">
        <v>38</v>
      </c>
      <c r="C243" s="110" t="s">
        <v>111</v>
      </c>
      <c r="D243" s="111" t="s">
        <v>253</v>
      </c>
      <c r="E243" s="110" t="s">
        <v>27</v>
      </c>
      <c r="F243" s="112">
        <v>1</v>
      </c>
      <c r="G243" s="139"/>
      <c r="H243" s="114">
        <f t="shared" si="12"/>
        <v>0</v>
      </c>
      <c r="I243" s="115" t="e">
        <f t="shared" si="13"/>
        <v>#DIV/0!</v>
      </c>
    </row>
    <row r="244" spans="1:9" ht="14.25" outlineLevel="1">
      <c r="A244" s="109" t="s">
        <v>609</v>
      </c>
      <c r="B244" s="110" t="s">
        <v>38</v>
      </c>
      <c r="C244" s="110" t="s">
        <v>160</v>
      </c>
      <c r="D244" s="111" t="s">
        <v>304</v>
      </c>
      <c r="E244" s="110" t="s">
        <v>27</v>
      </c>
      <c r="F244" s="112">
        <v>1</v>
      </c>
      <c r="G244" s="139"/>
      <c r="H244" s="114">
        <f t="shared" si="12"/>
        <v>0</v>
      </c>
      <c r="I244" s="115" t="e">
        <f t="shared" si="13"/>
        <v>#DIV/0!</v>
      </c>
    </row>
    <row r="245" spans="1:9" s="5" customFormat="1" ht="15" outlineLevel="1" thickBot="1">
      <c r="A245" s="109" t="s">
        <v>610</v>
      </c>
      <c r="B245" s="110" t="s">
        <v>38</v>
      </c>
      <c r="C245" s="110" t="s">
        <v>161</v>
      </c>
      <c r="D245" s="111" t="s">
        <v>305</v>
      </c>
      <c r="E245" s="110" t="s">
        <v>27</v>
      </c>
      <c r="F245" s="112">
        <v>8235</v>
      </c>
      <c r="G245" s="139"/>
      <c r="H245" s="114">
        <f t="shared" si="12"/>
        <v>0</v>
      </c>
      <c r="I245" s="115" t="e">
        <f t="shared" si="13"/>
        <v>#DIV/0!</v>
      </c>
    </row>
    <row r="246" spans="1:9" s="5" customFormat="1" ht="13.5" outlineLevel="1" thickBot="1">
      <c r="A246" s="11" t="s">
        <v>529</v>
      </c>
      <c r="B246" s="12"/>
      <c r="C246" s="13"/>
      <c r="D246" s="14" t="s">
        <v>162</v>
      </c>
      <c r="E246" s="107">
        <f>SUM(H247:H260)</f>
        <v>0</v>
      </c>
      <c r="F246" s="107"/>
      <c r="G246" s="39"/>
      <c r="H246" s="107"/>
      <c r="I246" s="108" t="e">
        <f>E246/$G$265</f>
        <v>#DIV/0!</v>
      </c>
    </row>
    <row r="247" spans="1:9" ht="14.25" outlineLevel="1">
      <c r="A247" s="109" t="s">
        <v>530</v>
      </c>
      <c r="B247" s="110" t="s">
        <v>38</v>
      </c>
      <c r="C247" s="110" t="s">
        <v>163</v>
      </c>
      <c r="D247" s="111" t="s">
        <v>306</v>
      </c>
      <c r="E247" s="110" t="s">
        <v>28</v>
      </c>
      <c r="F247" s="112">
        <v>30</v>
      </c>
      <c r="G247" s="139"/>
      <c r="H247" s="114">
        <f t="shared" si="12"/>
        <v>0</v>
      </c>
      <c r="I247" s="115" t="e">
        <f t="shared" si="13"/>
        <v>#DIV/0!</v>
      </c>
    </row>
    <row r="248" spans="1:9" ht="28.5" outlineLevel="1">
      <c r="A248" s="109" t="s">
        <v>531</v>
      </c>
      <c r="B248" s="110" t="s">
        <v>38</v>
      </c>
      <c r="C248" s="110" t="s">
        <v>164</v>
      </c>
      <c r="D248" s="111" t="s">
        <v>307</v>
      </c>
      <c r="E248" s="110" t="s">
        <v>28</v>
      </c>
      <c r="F248" s="112">
        <v>20</v>
      </c>
      <c r="G248" s="139"/>
      <c r="H248" s="114">
        <f t="shared" si="12"/>
        <v>0</v>
      </c>
      <c r="I248" s="115" t="e">
        <f t="shared" si="13"/>
        <v>#DIV/0!</v>
      </c>
    </row>
    <row r="249" spans="1:9" ht="28.5" outlineLevel="1">
      <c r="A249" s="109" t="s">
        <v>532</v>
      </c>
      <c r="B249" s="110" t="s">
        <v>38</v>
      </c>
      <c r="C249" s="110" t="s">
        <v>165</v>
      </c>
      <c r="D249" s="111" t="s">
        <v>308</v>
      </c>
      <c r="E249" s="110" t="s">
        <v>28</v>
      </c>
      <c r="F249" s="112">
        <v>20</v>
      </c>
      <c r="G249" s="139"/>
      <c r="H249" s="114">
        <f t="shared" si="12"/>
        <v>0</v>
      </c>
      <c r="I249" s="115" t="e">
        <f t="shared" si="13"/>
        <v>#DIV/0!</v>
      </c>
    </row>
    <row r="250" spans="1:9" ht="14.25" outlineLevel="1">
      <c r="A250" s="109" t="s">
        <v>533</v>
      </c>
      <c r="B250" s="110" t="s">
        <v>38</v>
      </c>
      <c r="C250" s="110" t="s">
        <v>166</v>
      </c>
      <c r="D250" s="111" t="s">
        <v>309</v>
      </c>
      <c r="E250" s="110" t="s">
        <v>28</v>
      </c>
      <c r="F250" s="112">
        <v>12</v>
      </c>
      <c r="G250" s="139"/>
      <c r="H250" s="114">
        <f t="shared" si="12"/>
        <v>0</v>
      </c>
      <c r="I250" s="115" t="e">
        <f t="shared" si="13"/>
        <v>#DIV/0!</v>
      </c>
    </row>
    <row r="251" spans="1:9" ht="14.25" outlineLevel="1">
      <c r="A251" s="109" t="s">
        <v>534</v>
      </c>
      <c r="B251" s="110" t="s">
        <v>38</v>
      </c>
      <c r="C251" s="110" t="s">
        <v>167</v>
      </c>
      <c r="D251" s="111" t="s">
        <v>310</v>
      </c>
      <c r="E251" s="110" t="s">
        <v>28</v>
      </c>
      <c r="F251" s="112">
        <v>2.31</v>
      </c>
      <c r="G251" s="139"/>
      <c r="H251" s="114">
        <f t="shared" si="12"/>
        <v>0</v>
      </c>
      <c r="I251" s="115" t="e">
        <f t="shared" si="13"/>
        <v>#DIV/0!</v>
      </c>
    </row>
    <row r="252" spans="1:9" s="4" customFormat="1" ht="14.25" outlineLevel="1">
      <c r="A252" s="109" t="s">
        <v>535</v>
      </c>
      <c r="B252" s="110" t="s">
        <v>38</v>
      </c>
      <c r="C252" s="110" t="s">
        <v>168</v>
      </c>
      <c r="D252" s="111" t="s">
        <v>311</v>
      </c>
      <c r="E252" s="110" t="s">
        <v>28</v>
      </c>
      <c r="F252" s="112">
        <v>3</v>
      </c>
      <c r="G252" s="139"/>
      <c r="H252" s="114">
        <f t="shared" si="12"/>
        <v>0</v>
      </c>
      <c r="I252" s="115" t="e">
        <f t="shared" si="13"/>
        <v>#DIV/0!</v>
      </c>
    </row>
    <row r="253" spans="1:9" s="4" customFormat="1" ht="14.25" outlineLevel="1">
      <c r="A253" s="109" t="s">
        <v>536</v>
      </c>
      <c r="B253" s="110" t="s">
        <v>38</v>
      </c>
      <c r="C253" s="110" t="s">
        <v>169</v>
      </c>
      <c r="D253" s="111" t="s">
        <v>312</v>
      </c>
      <c r="E253" s="110" t="s">
        <v>192</v>
      </c>
      <c r="F253" s="112">
        <v>250</v>
      </c>
      <c r="G253" s="139"/>
      <c r="H253" s="114">
        <f t="shared" si="12"/>
        <v>0</v>
      </c>
      <c r="I253" s="115" t="e">
        <f t="shared" si="13"/>
        <v>#DIV/0!</v>
      </c>
    </row>
    <row r="254" spans="1:9" ht="14.25" outlineLevel="1">
      <c r="A254" s="109" t="s">
        <v>537</v>
      </c>
      <c r="B254" s="110" t="s">
        <v>38</v>
      </c>
      <c r="C254" s="110" t="s">
        <v>170</v>
      </c>
      <c r="D254" s="111" t="s">
        <v>313</v>
      </c>
      <c r="E254" s="110" t="s">
        <v>29</v>
      </c>
      <c r="F254" s="112">
        <v>3.75</v>
      </c>
      <c r="G254" s="139"/>
      <c r="H254" s="114">
        <f t="shared" si="12"/>
        <v>0</v>
      </c>
      <c r="I254" s="115" t="e">
        <f t="shared" si="13"/>
        <v>#DIV/0!</v>
      </c>
    </row>
    <row r="255" spans="1:9" ht="14.25" outlineLevel="1">
      <c r="A255" s="109" t="s">
        <v>538</v>
      </c>
      <c r="B255" s="110" t="s">
        <v>38</v>
      </c>
      <c r="C255" s="110" t="s">
        <v>171</v>
      </c>
      <c r="D255" s="111" t="s">
        <v>314</v>
      </c>
      <c r="E255" s="110" t="s">
        <v>29</v>
      </c>
      <c r="F255" s="112">
        <v>1.25</v>
      </c>
      <c r="G255" s="139"/>
      <c r="H255" s="114">
        <f t="shared" si="12"/>
        <v>0</v>
      </c>
      <c r="I255" s="115" t="e">
        <f t="shared" si="13"/>
        <v>#DIV/0!</v>
      </c>
    </row>
    <row r="256" spans="1:9" s="4" customFormat="1" ht="28.5">
      <c r="A256" s="109" t="s">
        <v>539</v>
      </c>
      <c r="B256" s="110" t="s">
        <v>38</v>
      </c>
      <c r="C256" s="110" t="s">
        <v>172</v>
      </c>
      <c r="D256" s="111" t="s">
        <v>315</v>
      </c>
      <c r="E256" s="110" t="s">
        <v>27</v>
      </c>
      <c r="F256" s="112">
        <v>110</v>
      </c>
      <c r="G256" s="139"/>
      <c r="H256" s="114">
        <f t="shared" si="12"/>
        <v>0</v>
      </c>
      <c r="I256" s="115" t="e">
        <f t="shared" si="13"/>
        <v>#DIV/0!</v>
      </c>
    </row>
    <row r="257" spans="1:9" s="4" customFormat="1" ht="28.5" outlineLevel="1">
      <c r="A257" s="109" t="s">
        <v>540</v>
      </c>
      <c r="B257" s="110" t="s">
        <v>38</v>
      </c>
      <c r="C257" s="110" t="s">
        <v>173</v>
      </c>
      <c r="D257" s="111" t="s">
        <v>316</v>
      </c>
      <c r="E257" s="110" t="s">
        <v>27</v>
      </c>
      <c r="F257" s="112">
        <v>315</v>
      </c>
      <c r="G257" s="139"/>
      <c r="H257" s="114">
        <f t="shared" si="12"/>
        <v>0</v>
      </c>
      <c r="I257" s="115" t="e">
        <f t="shared" si="13"/>
        <v>#DIV/0!</v>
      </c>
    </row>
    <row r="258" spans="1:9" s="4" customFormat="1" ht="28.5" outlineLevel="1">
      <c r="A258" s="109" t="s">
        <v>541</v>
      </c>
      <c r="B258" s="110" t="s">
        <v>38</v>
      </c>
      <c r="C258" s="110" t="s">
        <v>174</v>
      </c>
      <c r="D258" s="111" t="s">
        <v>317</v>
      </c>
      <c r="E258" s="110" t="s">
        <v>27</v>
      </c>
      <c r="F258" s="112">
        <v>455</v>
      </c>
      <c r="G258" s="139"/>
      <c r="H258" s="114">
        <f t="shared" si="12"/>
        <v>0</v>
      </c>
      <c r="I258" s="115" t="e">
        <f t="shared" si="13"/>
        <v>#DIV/0!</v>
      </c>
    </row>
    <row r="259" spans="1:9" s="4" customFormat="1" ht="28.5" outlineLevel="1">
      <c r="A259" s="109" t="s">
        <v>542</v>
      </c>
      <c r="B259" s="117" t="s">
        <v>38</v>
      </c>
      <c r="C259" s="117" t="s">
        <v>144</v>
      </c>
      <c r="D259" s="118" t="s">
        <v>289</v>
      </c>
      <c r="E259" s="117" t="s">
        <v>27</v>
      </c>
      <c r="F259" s="119">
        <v>320</v>
      </c>
      <c r="G259" s="140"/>
      <c r="H259" s="114">
        <f t="shared" si="12"/>
        <v>0</v>
      </c>
      <c r="I259" s="115" t="e">
        <f t="shared" si="13"/>
        <v>#DIV/0!</v>
      </c>
    </row>
    <row r="260" spans="1:9" s="4" customFormat="1" ht="29.25" outlineLevel="1" thickBot="1">
      <c r="A260" s="109" t="s">
        <v>552</v>
      </c>
      <c r="B260" s="117" t="s">
        <v>332</v>
      </c>
      <c r="C260" s="117" t="s">
        <v>334</v>
      </c>
      <c r="D260" s="118" t="s">
        <v>551</v>
      </c>
      <c r="E260" s="117" t="s">
        <v>30</v>
      </c>
      <c r="F260" s="119">
        <v>1</v>
      </c>
      <c r="G260" s="300">
        <f>COMPOSIÇÕES!G15</f>
        <v>0</v>
      </c>
      <c r="H260" s="114">
        <f t="shared" si="12"/>
        <v>0</v>
      </c>
      <c r="I260" s="115" t="e">
        <f t="shared" si="13"/>
        <v>#DIV/0!</v>
      </c>
    </row>
    <row r="261" spans="1:9" s="4" customFormat="1" ht="15" customHeight="1" outlineLevel="1" thickBot="1">
      <c r="A261" s="22">
        <v>12</v>
      </c>
      <c r="B261" s="23"/>
      <c r="C261" s="18"/>
      <c r="D261" s="19" t="s">
        <v>175</v>
      </c>
      <c r="E261" s="20">
        <f>E262</f>
        <v>0</v>
      </c>
      <c r="F261" s="20"/>
      <c r="G261" s="37"/>
      <c r="H261" s="20"/>
      <c r="I261" s="106" t="e">
        <f>E261/$G$265</f>
        <v>#DIV/0!</v>
      </c>
    </row>
    <row r="262" spans="1:9" s="4" customFormat="1" ht="15" outlineLevel="1" thickBot="1">
      <c r="A262" s="11" t="s">
        <v>543</v>
      </c>
      <c r="B262" s="12"/>
      <c r="C262" s="13"/>
      <c r="D262" s="14" t="s">
        <v>175</v>
      </c>
      <c r="E262" s="107">
        <f>H263+H264</f>
        <v>0</v>
      </c>
      <c r="F262" s="107"/>
      <c r="G262" s="39"/>
      <c r="H262" s="107"/>
      <c r="I262" s="108" t="e">
        <f>E262/$G$265</f>
        <v>#DIV/0!</v>
      </c>
    </row>
    <row r="263" spans="1:9" s="4" customFormat="1" ht="42.75" outlineLevel="1">
      <c r="A263" s="109" t="s">
        <v>544</v>
      </c>
      <c r="B263" s="110" t="s">
        <v>38</v>
      </c>
      <c r="C263" s="110" t="s">
        <v>176</v>
      </c>
      <c r="D263" s="111" t="s">
        <v>318</v>
      </c>
      <c r="E263" s="110" t="s">
        <v>29</v>
      </c>
      <c r="F263" s="112">
        <v>43</v>
      </c>
      <c r="G263" s="139"/>
      <c r="H263" s="114">
        <f t="shared" si="12"/>
        <v>0</v>
      </c>
      <c r="I263" s="115" t="e">
        <f>H263/$G$265</f>
        <v>#DIV/0!</v>
      </c>
    </row>
    <row r="264" spans="1:9" s="4" customFormat="1" ht="14.25" outlineLevel="1">
      <c r="A264" s="109" t="s">
        <v>545</v>
      </c>
      <c r="B264" s="110" t="s">
        <v>38</v>
      </c>
      <c r="C264" s="110" t="s">
        <v>177</v>
      </c>
      <c r="D264" s="111" t="s">
        <v>319</v>
      </c>
      <c r="E264" s="110" t="s">
        <v>28</v>
      </c>
      <c r="F264" s="112">
        <v>1940.57</v>
      </c>
      <c r="G264" s="139"/>
      <c r="H264" s="114">
        <f t="shared" si="12"/>
        <v>0</v>
      </c>
      <c r="I264" s="115" t="e">
        <f>H264/$G$265</f>
        <v>#DIV/0!</v>
      </c>
    </row>
    <row r="265" spans="1:9" s="4" customFormat="1" ht="22.5" customHeight="1" outlineLevel="1" thickBot="1">
      <c r="A265" s="127" t="s">
        <v>31</v>
      </c>
      <c r="B265" s="128"/>
      <c r="C265" s="129"/>
      <c r="D265" s="130"/>
      <c r="E265" s="131"/>
      <c r="F265" s="132"/>
      <c r="G265" s="316">
        <f>E261+E169+E164+E141+E117+E114+E101+E62+E44+E40+E30+E14</f>
        <v>0</v>
      </c>
      <c r="H265" s="316"/>
      <c r="I265" s="133" t="e">
        <f>I14+I30+I40+I44+I62+I101+I114+I117+I141+I164+I169+I261</f>
        <v>#DIV/0!</v>
      </c>
    </row>
    <row r="266" spans="1:9" s="4" customFormat="1" ht="18.75" outlineLevel="1" thickBot="1">
      <c r="A266" s="312" t="s">
        <v>32</v>
      </c>
      <c r="B266" s="313"/>
      <c r="C266" s="134"/>
      <c r="D266" s="135"/>
      <c r="E266" s="136" t="s">
        <v>33</v>
      </c>
      <c r="F266" s="138"/>
      <c r="G266" s="317">
        <f>G265*(1+F266)</f>
        <v>0</v>
      </c>
      <c r="H266" s="317"/>
      <c r="I266" s="137">
        <v>0.9999999999999998</v>
      </c>
    </row>
    <row r="267" spans="1:9" s="4" customFormat="1" ht="15" outlineLevel="1">
      <c r="A267" s="43"/>
      <c r="B267" s="44"/>
      <c r="C267" s="45"/>
      <c r="D267" s="46"/>
      <c r="E267" s="47"/>
      <c r="F267" s="48"/>
      <c r="H267" s="49"/>
      <c r="I267" s="50"/>
    </row>
    <row r="268" spans="1:9" s="4" customFormat="1" ht="15" outlineLevel="1">
      <c r="A268" s="43"/>
      <c r="B268" s="44"/>
      <c r="C268" s="45"/>
      <c r="D268" s="46"/>
      <c r="E268" s="47"/>
      <c r="F268" s="48"/>
      <c r="G268" s="47"/>
      <c r="H268" s="51"/>
      <c r="I268" s="52"/>
    </row>
    <row r="269" spans="1:9" s="4" customFormat="1" ht="14.25" outlineLevel="1">
      <c r="A269" s="43"/>
      <c r="B269" s="44"/>
      <c r="C269" s="45"/>
      <c r="D269" s="53"/>
      <c r="E269" s="54"/>
      <c r="F269" s="54"/>
      <c r="G269" s="55"/>
      <c r="H269" s="54"/>
      <c r="I269" s="52"/>
    </row>
    <row r="270" spans="1:9" s="4" customFormat="1" ht="15.75" outlineLevel="1">
      <c r="A270" s="56"/>
      <c r="B270" s="56"/>
      <c r="C270" s="56"/>
      <c r="D270" s="57"/>
      <c r="E270" s="57"/>
      <c r="F270" s="57"/>
      <c r="G270" s="57"/>
      <c r="H270" s="57"/>
      <c r="I270" s="52"/>
    </row>
    <row r="271" spans="1:9" s="4" customFormat="1" ht="15" outlineLevel="1">
      <c r="A271" s="58"/>
      <c r="B271" s="53"/>
      <c r="C271" s="53"/>
      <c r="D271" s="59"/>
      <c r="E271" s="60"/>
      <c r="F271" s="59"/>
      <c r="G271" s="60"/>
      <c r="H271" s="60"/>
      <c r="I271" s="52"/>
    </row>
    <row r="272" spans="1:9" s="4" customFormat="1" ht="15" outlineLevel="1">
      <c r="A272" s="58"/>
      <c r="B272" s="53"/>
      <c r="C272" s="53"/>
      <c r="D272" s="47"/>
      <c r="E272" s="60"/>
      <c r="F272" s="60"/>
      <c r="G272" s="59"/>
      <c r="H272" s="60"/>
      <c r="I272" s="52"/>
    </row>
    <row r="273" s="4" customFormat="1" ht="14.25" outlineLevel="1"/>
    <row r="274" spans="1:9" ht="12.75" outlineLevel="1">
      <c r="A274" s="1"/>
      <c r="B274" s="1"/>
      <c r="C274" s="1"/>
      <c r="D274" s="1"/>
      <c r="E274" s="1"/>
      <c r="F274" s="1"/>
      <c r="G274" s="1"/>
      <c r="H274" s="1"/>
      <c r="I274" s="5"/>
    </row>
    <row r="275" spans="1:9" ht="12.75" outlineLevel="1">
      <c r="A275" s="1"/>
      <c r="B275" s="1"/>
      <c r="C275" s="1"/>
      <c r="D275" s="1"/>
      <c r="E275" s="1"/>
      <c r="F275" s="1"/>
      <c r="G275" s="1"/>
      <c r="H275" s="1"/>
      <c r="I275" s="5"/>
    </row>
    <row r="276" s="5" customFormat="1" ht="12.75" outlineLevel="1"/>
    <row r="277" spans="1:9" ht="12.75" outlineLevel="1">
      <c r="A277" s="1"/>
      <c r="B277" s="1"/>
      <c r="C277" s="1"/>
      <c r="D277" s="1"/>
      <c r="E277" s="1"/>
      <c r="F277" s="1"/>
      <c r="G277" s="1"/>
      <c r="H277" s="1"/>
      <c r="I277" s="5"/>
    </row>
    <row r="278" ht="12.75" outlineLevel="1"/>
    <row r="279" ht="12.75" outlineLevel="1"/>
    <row r="280" ht="12.75" outlineLevel="1"/>
    <row r="281" ht="12.75" outlineLevel="1"/>
    <row r="282" spans="1:9" s="5" customFormat="1" ht="12.75" outlineLevel="1">
      <c r="A282" s="34"/>
      <c r="B282" s="34"/>
      <c r="C282" s="35"/>
      <c r="D282" s="61"/>
      <c r="E282" s="34"/>
      <c r="F282" s="62"/>
      <c r="G282" s="63"/>
      <c r="H282" s="64"/>
      <c r="I282" s="52"/>
    </row>
    <row r="283" ht="12.75" outlineLevel="1"/>
    <row r="284" ht="12.75" outlineLevel="1"/>
    <row r="285" ht="12.75" outlineLevel="1"/>
    <row r="286" ht="12.75" outlineLevel="1"/>
    <row r="287" ht="12.75" outlineLevel="1"/>
    <row r="288" ht="12.75" outlineLevel="1"/>
    <row r="289" spans="1:9" s="4" customFormat="1" ht="14.25">
      <c r="A289" s="34"/>
      <c r="B289" s="34"/>
      <c r="C289" s="35"/>
      <c r="D289" s="61"/>
      <c r="E289" s="34"/>
      <c r="F289" s="62"/>
      <c r="G289" s="63"/>
      <c r="H289" s="64"/>
      <c r="I289" s="52"/>
    </row>
    <row r="290" spans="1:9" s="4" customFormat="1" ht="14.25" outlineLevel="1">
      <c r="A290" s="34"/>
      <c r="B290" s="34"/>
      <c r="C290" s="35"/>
      <c r="D290" s="61"/>
      <c r="E290" s="34"/>
      <c r="F290" s="62"/>
      <c r="G290" s="63"/>
      <c r="H290" s="64"/>
      <c r="I290" s="52"/>
    </row>
    <row r="291" spans="1:9" s="4" customFormat="1" ht="14.25" outlineLevel="1">
      <c r="A291" s="34"/>
      <c r="B291" s="34"/>
      <c r="C291" s="35"/>
      <c r="D291" s="61"/>
      <c r="E291" s="34"/>
      <c r="F291" s="62"/>
      <c r="G291" s="63"/>
      <c r="H291" s="64"/>
      <c r="I291" s="52"/>
    </row>
    <row r="292" spans="1:9" s="4" customFormat="1" ht="14.25" outlineLevel="1">
      <c r="A292" s="34"/>
      <c r="B292" s="34"/>
      <c r="C292" s="35"/>
      <c r="D292" s="61"/>
      <c r="E292" s="34"/>
      <c r="F292" s="62"/>
      <c r="G292" s="63"/>
      <c r="H292" s="64"/>
      <c r="I292" s="52"/>
    </row>
    <row r="293" spans="1:9" s="4" customFormat="1" ht="14.25" outlineLevel="1">
      <c r="A293" s="34"/>
      <c r="B293" s="34"/>
      <c r="C293" s="35"/>
      <c r="D293" s="61"/>
      <c r="E293" s="34"/>
      <c r="F293" s="62"/>
      <c r="G293" s="63"/>
      <c r="H293" s="64"/>
      <c r="I293" s="52"/>
    </row>
    <row r="294" spans="1:9" s="4" customFormat="1" ht="14.25" outlineLevel="1">
      <c r="A294" s="34"/>
      <c r="B294" s="34"/>
      <c r="C294" s="35"/>
      <c r="D294" s="61"/>
      <c r="E294" s="34"/>
      <c r="F294" s="62"/>
      <c r="G294" s="63"/>
      <c r="H294" s="64"/>
      <c r="I294" s="52"/>
    </row>
    <row r="295" spans="1:9" s="4" customFormat="1" ht="14.25" outlineLevel="1">
      <c r="A295" s="34"/>
      <c r="B295" s="34"/>
      <c r="C295" s="35"/>
      <c r="D295" s="61"/>
      <c r="E295" s="34"/>
      <c r="F295" s="62"/>
      <c r="G295" s="63"/>
      <c r="H295" s="64"/>
      <c r="I295" s="52"/>
    </row>
    <row r="296" spans="1:9" s="4" customFormat="1" ht="14.25" outlineLevel="1">
      <c r="A296" s="34"/>
      <c r="B296" s="34"/>
      <c r="C296" s="35"/>
      <c r="D296" s="61"/>
      <c r="E296" s="34"/>
      <c r="F296" s="62"/>
      <c r="G296" s="63"/>
      <c r="H296" s="64"/>
      <c r="I296" s="52"/>
    </row>
    <row r="297" spans="1:9" s="4" customFormat="1" ht="14.25" outlineLevel="1">
      <c r="A297" s="34"/>
      <c r="B297" s="34"/>
      <c r="C297" s="35"/>
      <c r="D297" s="61"/>
      <c r="E297" s="34"/>
      <c r="F297" s="62"/>
      <c r="G297" s="63"/>
      <c r="H297" s="64"/>
      <c r="I297" s="52"/>
    </row>
    <row r="298" spans="1:9" s="4" customFormat="1" ht="14.25" outlineLevel="1">
      <c r="A298" s="34"/>
      <c r="B298" s="34"/>
      <c r="C298" s="35"/>
      <c r="D298" s="61"/>
      <c r="E298" s="34"/>
      <c r="F298" s="62"/>
      <c r="G298" s="63"/>
      <c r="H298" s="64"/>
      <c r="I298" s="52"/>
    </row>
    <row r="299" ht="12.75" outlineLevel="1"/>
    <row r="300" ht="12.75" outlineLevel="1"/>
    <row r="301" ht="12.75" outlineLevel="1"/>
    <row r="302" ht="12.75" outlineLevel="1"/>
    <row r="303" ht="12.75" outlineLevel="1"/>
    <row r="304" spans="1:9" s="5" customFormat="1" ht="12.75" outlineLevel="1">
      <c r="A304" s="34"/>
      <c r="B304" s="34"/>
      <c r="C304" s="35"/>
      <c r="D304" s="61"/>
      <c r="E304" s="34"/>
      <c r="F304" s="62"/>
      <c r="G304" s="63"/>
      <c r="H304" s="64"/>
      <c r="I304" s="52"/>
    </row>
    <row r="305" spans="1:9" s="5" customFormat="1" ht="12.75" outlineLevel="1">
      <c r="A305" s="34"/>
      <c r="B305" s="34"/>
      <c r="C305" s="35"/>
      <c r="D305" s="61"/>
      <c r="E305" s="34"/>
      <c r="F305" s="62"/>
      <c r="G305" s="63"/>
      <c r="H305" s="64"/>
      <c r="I305" s="52"/>
    </row>
    <row r="306" ht="12.75" outlineLevel="1"/>
    <row r="307" ht="12.75" outlineLevel="1"/>
    <row r="308" ht="12.75" outlineLevel="1"/>
    <row r="309" ht="12.75" outlineLevel="1"/>
    <row r="310" spans="1:9" s="4" customFormat="1" ht="14.25" outlineLevel="1">
      <c r="A310" s="34"/>
      <c r="B310" s="34"/>
      <c r="C310" s="35"/>
      <c r="D310" s="61"/>
      <c r="E310" s="34"/>
      <c r="F310" s="62"/>
      <c r="G310" s="63"/>
      <c r="H310" s="64"/>
      <c r="I310" s="52"/>
    </row>
    <row r="311" spans="1:9" s="4" customFormat="1" ht="14.25" outlineLevel="1">
      <c r="A311" s="34"/>
      <c r="B311" s="34"/>
      <c r="C311" s="35"/>
      <c r="D311" s="61"/>
      <c r="E311" s="34"/>
      <c r="F311" s="62"/>
      <c r="G311" s="63"/>
      <c r="H311" s="64"/>
      <c r="I311" s="52"/>
    </row>
    <row r="312" spans="1:9" s="4" customFormat="1" ht="14.25" outlineLevel="1">
      <c r="A312" s="34"/>
      <c r="B312" s="34"/>
      <c r="C312" s="35"/>
      <c r="D312" s="61"/>
      <c r="E312" s="34"/>
      <c r="F312" s="62"/>
      <c r="G312" s="63"/>
      <c r="H312" s="64"/>
      <c r="I312" s="52"/>
    </row>
    <row r="313" ht="12.75" outlineLevel="1"/>
    <row r="314" ht="12.75" outlineLevel="1"/>
    <row r="315" spans="1:9" s="5" customFormat="1" ht="12.75" outlineLevel="1">
      <c r="A315" s="34"/>
      <c r="B315" s="34"/>
      <c r="C315" s="35"/>
      <c r="D315" s="61"/>
      <c r="E315" s="34"/>
      <c r="F315" s="62"/>
      <c r="G315" s="63"/>
      <c r="H315" s="64"/>
      <c r="I315" s="52"/>
    </row>
    <row r="316" ht="12.75" outlineLevel="1"/>
    <row r="317" spans="1:9" s="4" customFormat="1" ht="14.25" outlineLevel="1">
      <c r="A317" s="34"/>
      <c r="B317" s="34"/>
      <c r="C317" s="35"/>
      <c r="D317" s="61"/>
      <c r="E317" s="34"/>
      <c r="F317" s="62"/>
      <c r="G317" s="63"/>
      <c r="H317" s="64"/>
      <c r="I317" s="52"/>
    </row>
    <row r="318" ht="12.75" outlineLevel="1"/>
    <row r="319" ht="12.75" outlineLevel="1"/>
    <row r="320" ht="12.75" outlineLevel="1"/>
    <row r="321" ht="12.75" outlineLevel="1"/>
    <row r="322" ht="12.75" outlineLevel="1"/>
    <row r="323" ht="12.75" outlineLevel="1"/>
    <row r="324" spans="1:9" s="4" customFormat="1" ht="14.25" outlineLevel="1">
      <c r="A324" s="34"/>
      <c r="B324" s="34"/>
      <c r="C324" s="35"/>
      <c r="D324" s="61"/>
      <c r="E324" s="34"/>
      <c r="F324" s="62"/>
      <c r="G324" s="63"/>
      <c r="H324" s="64"/>
      <c r="I324" s="52"/>
    </row>
    <row r="325" spans="1:9" s="4" customFormat="1" ht="14.25" outlineLevel="1">
      <c r="A325" s="34"/>
      <c r="B325" s="34"/>
      <c r="C325" s="35"/>
      <c r="D325" s="61"/>
      <c r="E325" s="34"/>
      <c r="F325" s="62"/>
      <c r="G325" s="63"/>
      <c r="H325" s="64"/>
      <c r="I325" s="52"/>
    </row>
    <row r="326" spans="1:9" s="4" customFormat="1" ht="14.25" outlineLevel="1">
      <c r="A326" s="34"/>
      <c r="B326" s="34"/>
      <c r="C326" s="35"/>
      <c r="D326" s="61"/>
      <c r="E326" s="34"/>
      <c r="F326" s="62"/>
      <c r="G326" s="63"/>
      <c r="H326" s="64"/>
      <c r="I326" s="52"/>
    </row>
    <row r="327" spans="1:9" s="4" customFormat="1" ht="14.25" outlineLevel="1">
      <c r="A327" s="34"/>
      <c r="B327" s="34"/>
      <c r="C327" s="35"/>
      <c r="D327" s="61"/>
      <c r="E327" s="34"/>
      <c r="F327" s="62"/>
      <c r="G327" s="63"/>
      <c r="H327" s="64"/>
      <c r="I327" s="52"/>
    </row>
    <row r="328" spans="1:9" s="4" customFormat="1" ht="14.25" outlineLevel="1">
      <c r="A328" s="34"/>
      <c r="B328" s="34"/>
      <c r="C328" s="35"/>
      <c r="D328" s="61"/>
      <c r="E328" s="34"/>
      <c r="F328" s="62"/>
      <c r="G328" s="63"/>
      <c r="H328" s="64"/>
      <c r="I328" s="52"/>
    </row>
    <row r="329" spans="1:9" s="4" customFormat="1" ht="14.25" outlineLevel="1">
      <c r="A329" s="34"/>
      <c r="B329" s="34"/>
      <c r="C329" s="35"/>
      <c r="D329" s="61"/>
      <c r="E329" s="34"/>
      <c r="F329" s="62"/>
      <c r="G329" s="63"/>
      <c r="H329" s="64"/>
      <c r="I329" s="52"/>
    </row>
    <row r="330" spans="1:9" s="4" customFormat="1" ht="14.25" outlineLevel="1">
      <c r="A330" s="34"/>
      <c r="B330" s="34"/>
      <c r="C330" s="35"/>
      <c r="D330" s="61"/>
      <c r="E330" s="34"/>
      <c r="F330" s="62"/>
      <c r="G330" s="63"/>
      <c r="H330" s="64"/>
      <c r="I330" s="52"/>
    </row>
    <row r="331" spans="1:9" s="4" customFormat="1" ht="14.25" outlineLevel="1">
      <c r="A331" s="34"/>
      <c r="B331" s="34"/>
      <c r="C331" s="35"/>
      <c r="D331" s="61"/>
      <c r="E331" s="34"/>
      <c r="F331" s="62"/>
      <c r="G331" s="63"/>
      <c r="H331" s="64"/>
      <c r="I331" s="52"/>
    </row>
    <row r="332" spans="1:9" s="4" customFormat="1" ht="14.25" outlineLevel="1">
      <c r="A332" s="34"/>
      <c r="B332" s="34"/>
      <c r="C332" s="35"/>
      <c r="D332" s="61"/>
      <c r="E332" s="34"/>
      <c r="F332" s="62"/>
      <c r="G332" s="63"/>
      <c r="H332" s="64"/>
      <c r="I332" s="52"/>
    </row>
    <row r="333" spans="1:9" s="4" customFormat="1" ht="14.25" outlineLevel="1">
      <c r="A333" s="34"/>
      <c r="B333" s="34"/>
      <c r="C333" s="35"/>
      <c r="D333" s="61"/>
      <c r="E333" s="34"/>
      <c r="F333" s="62"/>
      <c r="G333" s="63"/>
      <c r="H333" s="64"/>
      <c r="I333" s="52"/>
    </row>
    <row r="334" spans="1:9" s="4" customFormat="1" ht="14.25" outlineLevel="1">
      <c r="A334" s="34"/>
      <c r="B334" s="34"/>
      <c r="C334" s="35"/>
      <c r="D334" s="61"/>
      <c r="E334" s="34"/>
      <c r="F334" s="62"/>
      <c r="G334" s="63"/>
      <c r="H334" s="64"/>
      <c r="I334" s="52"/>
    </row>
    <row r="335" spans="1:9" s="4" customFormat="1" ht="14.25" outlineLevel="1">
      <c r="A335" s="34"/>
      <c r="B335" s="34"/>
      <c r="C335" s="35"/>
      <c r="D335" s="61"/>
      <c r="E335" s="34"/>
      <c r="F335" s="62"/>
      <c r="G335" s="63"/>
      <c r="H335" s="64"/>
      <c r="I335" s="52"/>
    </row>
    <row r="336" spans="1:9" s="4" customFormat="1" ht="14.25" outlineLevel="1">
      <c r="A336" s="34"/>
      <c r="B336" s="34"/>
      <c r="C336" s="35"/>
      <c r="D336" s="61"/>
      <c r="E336" s="34"/>
      <c r="F336" s="62"/>
      <c r="G336" s="63"/>
      <c r="H336" s="64"/>
      <c r="I336" s="52"/>
    </row>
    <row r="337" spans="1:9" s="4" customFormat="1" ht="14.25" outlineLevel="1">
      <c r="A337" s="34"/>
      <c r="B337" s="34"/>
      <c r="C337" s="35"/>
      <c r="D337" s="61"/>
      <c r="E337" s="34"/>
      <c r="F337" s="62"/>
      <c r="G337" s="63"/>
      <c r="H337" s="64"/>
      <c r="I337" s="52"/>
    </row>
    <row r="338" spans="1:9" s="4" customFormat="1" ht="14.25" outlineLevel="1">
      <c r="A338" s="34"/>
      <c r="B338" s="34"/>
      <c r="C338" s="35"/>
      <c r="D338" s="61"/>
      <c r="E338" s="34"/>
      <c r="F338" s="62"/>
      <c r="G338" s="63"/>
      <c r="H338" s="64"/>
      <c r="I338" s="52"/>
    </row>
    <row r="339" spans="1:9" s="4" customFormat="1" ht="14.25" outlineLevel="1">
      <c r="A339" s="34"/>
      <c r="B339" s="34"/>
      <c r="C339" s="35"/>
      <c r="D339" s="61"/>
      <c r="E339" s="34"/>
      <c r="F339" s="62"/>
      <c r="G339" s="63"/>
      <c r="H339" s="64"/>
      <c r="I339" s="52"/>
    </row>
    <row r="340" ht="12.75" outlineLevel="1"/>
    <row r="341" ht="12.75" outlineLevel="1"/>
    <row r="342" spans="1:9" s="5" customFormat="1" ht="12.75" outlineLevel="1">
      <c r="A342" s="34"/>
      <c r="B342" s="34"/>
      <c r="C342" s="35"/>
      <c r="D342" s="61"/>
      <c r="E342" s="34"/>
      <c r="F342" s="62"/>
      <c r="G342" s="63"/>
      <c r="H342" s="64"/>
      <c r="I342" s="52"/>
    </row>
    <row r="343" ht="12.75" outlineLevel="1"/>
    <row r="344" ht="12.75" outlineLevel="1"/>
    <row r="345" ht="12.75" outlineLevel="1"/>
    <row r="346" ht="12.75" outlineLevel="1"/>
    <row r="347" spans="1:9" s="4" customFormat="1" ht="14.25" outlineLevel="1">
      <c r="A347" s="34"/>
      <c r="B347" s="34"/>
      <c r="C347" s="35"/>
      <c r="D347" s="61"/>
      <c r="E347" s="34"/>
      <c r="F347" s="62"/>
      <c r="G347" s="63"/>
      <c r="H347" s="64"/>
      <c r="I347" s="52"/>
    </row>
    <row r="348" spans="1:9" s="4" customFormat="1" ht="14.25" outlineLevel="1">
      <c r="A348" s="34"/>
      <c r="B348" s="34"/>
      <c r="C348" s="35"/>
      <c r="D348" s="61"/>
      <c r="E348" s="34"/>
      <c r="F348" s="62"/>
      <c r="G348" s="63"/>
      <c r="H348" s="64"/>
      <c r="I348" s="52"/>
    </row>
    <row r="349" spans="1:9" s="4" customFormat="1" ht="14.25" outlineLevel="1">
      <c r="A349" s="34"/>
      <c r="B349" s="34"/>
      <c r="C349" s="35"/>
      <c r="D349" s="61"/>
      <c r="E349" s="34"/>
      <c r="F349" s="62"/>
      <c r="G349" s="63"/>
      <c r="H349" s="64"/>
      <c r="I349" s="52"/>
    </row>
    <row r="350" spans="1:9" s="4" customFormat="1" ht="14.25" outlineLevel="1">
      <c r="A350" s="34"/>
      <c r="B350" s="34"/>
      <c r="C350" s="35"/>
      <c r="D350" s="61"/>
      <c r="E350" s="34"/>
      <c r="F350" s="62"/>
      <c r="G350" s="63"/>
      <c r="H350" s="64"/>
      <c r="I350" s="52"/>
    </row>
    <row r="351" spans="1:9" s="4" customFormat="1" ht="14.25" outlineLevel="1">
      <c r="A351" s="34"/>
      <c r="B351" s="34"/>
      <c r="C351" s="35"/>
      <c r="D351" s="61"/>
      <c r="E351" s="34"/>
      <c r="F351" s="62"/>
      <c r="G351" s="63"/>
      <c r="H351" s="64"/>
      <c r="I351" s="52"/>
    </row>
    <row r="352" spans="1:9" s="4" customFormat="1" ht="14.25" outlineLevel="1">
      <c r="A352" s="34"/>
      <c r="B352" s="34"/>
      <c r="C352" s="35"/>
      <c r="D352" s="61"/>
      <c r="E352" s="34"/>
      <c r="F352" s="62"/>
      <c r="G352" s="63"/>
      <c r="H352" s="64"/>
      <c r="I352" s="52"/>
    </row>
    <row r="353" spans="1:9" s="4" customFormat="1" ht="14.25" outlineLevel="1">
      <c r="A353" s="34"/>
      <c r="B353" s="34"/>
      <c r="C353" s="35"/>
      <c r="D353" s="61"/>
      <c r="E353" s="34"/>
      <c r="F353" s="62"/>
      <c r="G353" s="63"/>
      <c r="H353" s="64"/>
      <c r="I353" s="52"/>
    </row>
    <row r="354" spans="1:9" s="4" customFormat="1" ht="14.25" outlineLevel="1">
      <c r="A354" s="34"/>
      <c r="B354" s="34"/>
      <c r="C354" s="35"/>
      <c r="D354" s="61"/>
      <c r="E354" s="34"/>
      <c r="F354" s="62"/>
      <c r="G354" s="63"/>
      <c r="H354" s="64"/>
      <c r="I354" s="52"/>
    </row>
    <row r="355" spans="1:9" s="4" customFormat="1" ht="14.25" outlineLevel="1">
      <c r="A355" s="34"/>
      <c r="B355" s="34"/>
      <c r="C355" s="35"/>
      <c r="D355" s="61"/>
      <c r="E355" s="34"/>
      <c r="F355" s="62"/>
      <c r="G355" s="63"/>
      <c r="H355" s="64"/>
      <c r="I355" s="52"/>
    </row>
    <row r="356" spans="1:9" s="4" customFormat="1" ht="14.25" outlineLevel="1">
      <c r="A356" s="34"/>
      <c r="B356" s="34"/>
      <c r="C356" s="35"/>
      <c r="D356" s="61"/>
      <c r="E356" s="34"/>
      <c r="F356" s="62"/>
      <c r="G356" s="63"/>
      <c r="H356" s="64"/>
      <c r="I356" s="52"/>
    </row>
    <row r="357" spans="1:9" s="4" customFormat="1" ht="14.25" outlineLevel="1">
      <c r="A357" s="34"/>
      <c r="B357" s="34"/>
      <c r="C357" s="35"/>
      <c r="D357" s="61"/>
      <c r="E357" s="34"/>
      <c r="F357" s="62"/>
      <c r="G357" s="63"/>
      <c r="H357" s="64"/>
      <c r="I357" s="52"/>
    </row>
    <row r="358" spans="1:9" s="4" customFormat="1" ht="14.25" outlineLevel="1">
      <c r="A358" s="34"/>
      <c r="B358" s="34"/>
      <c r="C358" s="35"/>
      <c r="D358" s="61"/>
      <c r="E358" s="34"/>
      <c r="F358" s="62"/>
      <c r="G358" s="63"/>
      <c r="H358" s="64"/>
      <c r="I358" s="52"/>
    </row>
    <row r="359" spans="1:9" s="4" customFormat="1" ht="14.25" outlineLevel="1">
      <c r="A359" s="34"/>
      <c r="B359" s="34"/>
      <c r="C359" s="35"/>
      <c r="D359" s="61"/>
      <c r="E359" s="34"/>
      <c r="F359" s="62"/>
      <c r="G359" s="63"/>
      <c r="H359" s="64"/>
      <c r="I359" s="52"/>
    </row>
    <row r="360" spans="1:9" s="4" customFormat="1" ht="14.25" outlineLevel="1">
      <c r="A360" s="34"/>
      <c r="B360" s="34"/>
      <c r="C360" s="35"/>
      <c r="D360" s="61"/>
      <c r="E360" s="34"/>
      <c r="F360" s="62"/>
      <c r="G360" s="63"/>
      <c r="H360" s="64"/>
      <c r="I360" s="52"/>
    </row>
    <row r="361" spans="1:9" s="4" customFormat="1" ht="14.25" outlineLevel="1">
      <c r="A361" s="34"/>
      <c r="B361" s="34"/>
      <c r="C361" s="35"/>
      <c r="D361" s="61"/>
      <c r="E361" s="34"/>
      <c r="F361" s="62"/>
      <c r="G361" s="63"/>
      <c r="H361" s="64"/>
      <c r="I361" s="52"/>
    </row>
    <row r="362" spans="1:9" s="4" customFormat="1" ht="14.25" outlineLevel="1">
      <c r="A362" s="34"/>
      <c r="B362" s="34"/>
      <c r="C362" s="35"/>
      <c r="D362" s="61"/>
      <c r="E362" s="34"/>
      <c r="F362" s="62"/>
      <c r="G362" s="63"/>
      <c r="H362" s="64"/>
      <c r="I362" s="52"/>
    </row>
    <row r="363" spans="1:9" s="4" customFormat="1" ht="14.25" outlineLevel="1">
      <c r="A363" s="34"/>
      <c r="B363" s="34"/>
      <c r="C363" s="35"/>
      <c r="D363" s="61"/>
      <c r="E363" s="34"/>
      <c r="F363" s="62"/>
      <c r="G363" s="63"/>
      <c r="H363" s="64"/>
      <c r="I363" s="52"/>
    </row>
    <row r="364" spans="1:9" s="4" customFormat="1" ht="14.25" outlineLevel="1">
      <c r="A364" s="34"/>
      <c r="B364" s="34"/>
      <c r="C364" s="35"/>
      <c r="D364" s="61"/>
      <c r="E364" s="34"/>
      <c r="F364" s="62"/>
      <c r="G364" s="63"/>
      <c r="H364" s="64"/>
      <c r="I364" s="52"/>
    </row>
    <row r="365" ht="12.75" outlineLevel="1"/>
    <row r="366" ht="12.75" outlineLevel="1"/>
    <row r="367" ht="12.75" outlineLevel="1"/>
    <row r="368" spans="1:9" s="5" customFormat="1" ht="12.75" outlineLevel="1">
      <c r="A368" s="34"/>
      <c r="B368" s="34"/>
      <c r="C368" s="35"/>
      <c r="D368" s="61"/>
      <c r="E368" s="34"/>
      <c r="F368" s="62"/>
      <c r="G368" s="63"/>
      <c r="H368" s="64"/>
      <c r="I368" s="52"/>
    </row>
    <row r="369" ht="12.75" outlineLevel="1"/>
    <row r="370" ht="12.75" outlineLevel="1"/>
    <row r="371" ht="12.75" outlineLevel="1"/>
    <row r="372" ht="12.75" outlineLevel="1"/>
    <row r="373" spans="1:9" s="4" customFormat="1" ht="14.25" outlineLevel="1">
      <c r="A373" s="34"/>
      <c r="B373" s="34"/>
      <c r="C373" s="35"/>
      <c r="D373" s="61"/>
      <c r="E373" s="34"/>
      <c r="F373" s="62"/>
      <c r="G373" s="63"/>
      <c r="H373" s="64"/>
      <c r="I373" s="52"/>
    </row>
    <row r="374" ht="12.75" outlineLevel="1"/>
    <row r="375" ht="12.75" outlineLevel="1"/>
    <row r="376" ht="12.75" outlineLevel="1"/>
    <row r="377" ht="12.75" outlineLevel="1"/>
    <row r="378" ht="12.75" outlineLevel="1"/>
    <row r="379" ht="12.75" outlineLevel="1"/>
    <row r="380" spans="1:9" s="4" customFormat="1" ht="14.25">
      <c r="A380" s="34"/>
      <c r="B380" s="34"/>
      <c r="C380" s="35"/>
      <c r="D380" s="61"/>
      <c r="E380" s="34"/>
      <c r="F380" s="62"/>
      <c r="G380" s="63"/>
      <c r="H380" s="64"/>
      <c r="I380" s="52"/>
    </row>
    <row r="381" spans="1:9" s="4" customFormat="1" ht="14.25" outlineLevel="1">
      <c r="A381" s="34"/>
      <c r="B381" s="34"/>
      <c r="C381" s="35"/>
      <c r="D381" s="61"/>
      <c r="E381" s="34"/>
      <c r="F381" s="62"/>
      <c r="G381" s="63"/>
      <c r="H381" s="64"/>
      <c r="I381" s="52"/>
    </row>
    <row r="382" spans="1:9" s="4" customFormat="1" ht="14.25" outlineLevel="1">
      <c r="A382" s="34"/>
      <c r="B382" s="34"/>
      <c r="C382" s="35"/>
      <c r="D382" s="61"/>
      <c r="E382" s="34"/>
      <c r="F382" s="62"/>
      <c r="G382" s="63"/>
      <c r="H382" s="64"/>
      <c r="I382" s="52"/>
    </row>
    <row r="383" spans="1:9" s="4" customFormat="1" ht="14.25" outlineLevel="1">
      <c r="A383" s="34"/>
      <c r="B383" s="34"/>
      <c r="C383" s="35"/>
      <c r="D383" s="61"/>
      <c r="E383" s="34"/>
      <c r="F383" s="62"/>
      <c r="G383" s="63"/>
      <c r="H383" s="64"/>
      <c r="I383" s="52"/>
    </row>
    <row r="384" spans="1:9" s="4" customFormat="1" ht="14.25" outlineLevel="1">
      <c r="A384" s="34"/>
      <c r="B384" s="34"/>
      <c r="C384" s="35"/>
      <c r="D384" s="61"/>
      <c r="E384" s="34"/>
      <c r="F384" s="62"/>
      <c r="G384" s="63"/>
      <c r="H384" s="64"/>
      <c r="I384" s="52"/>
    </row>
    <row r="385" spans="1:9" s="4" customFormat="1" ht="14.25" outlineLevel="1">
      <c r="A385" s="34"/>
      <c r="B385" s="34"/>
      <c r="C385" s="35"/>
      <c r="D385" s="61"/>
      <c r="E385" s="34"/>
      <c r="F385" s="62"/>
      <c r="G385" s="63"/>
      <c r="H385" s="64"/>
      <c r="I385" s="52"/>
    </row>
    <row r="386" spans="1:9" s="4" customFormat="1" ht="14.25" outlineLevel="1">
      <c r="A386" s="34"/>
      <c r="B386" s="34"/>
      <c r="C386" s="35"/>
      <c r="D386" s="61"/>
      <c r="E386" s="34"/>
      <c r="F386" s="62"/>
      <c r="G386" s="63"/>
      <c r="H386" s="64"/>
      <c r="I386" s="52"/>
    </row>
    <row r="387" spans="1:9" s="4" customFormat="1" ht="14.25" outlineLevel="1">
      <c r="A387" s="34"/>
      <c r="B387" s="34"/>
      <c r="C387" s="35"/>
      <c r="D387" s="61"/>
      <c r="E387" s="34"/>
      <c r="F387" s="62"/>
      <c r="G387" s="63"/>
      <c r="H387" s="64"/>
      <c r="I387" s="52"/>
    </row>
    <row r="388" spans="1:9" s="4" customFormat="1" ht="14.25" outlineLevel="1">
      <c r="A388" s="34"/>
      <c r="B388" s="34"/>
      <c r="C388" s="35"/>
      <c r="D388" s="61"/>
      <c r="E388" s="34"/>
      <c r="F388" s="62"/>
      <c r="G388" s="63"/>
      <c r="H388" s="64"/>
      <c r="I388" s="52"/>
    </row>
    <row r="389" spans="1:9" s="4" customFormat="1" ht="14.25" outlineLevel="1">
      <c r="A389" s="34"/>
      <c r="B389" s="34"/>
      <c r="C389" s="35"/>
      <c r="D389" s="61"/>
      <c r="E389" s="34"/>
      <c r="F389" s="62"/>
      <c r="G389" s="63"/>
      <c r="H389" s="64"/>
      <c r="I389" s="52"/>
    </row>
    <row r="390" spans="1:9" s="4" customFormat="1" ht="14.25" outlineLevel="1">
      <c r="A390" s="34"/>
      <c r="B390" s="34"/>
      <c r="C390" s="35"/>
      <c r="D390" s="61"/>
      <c r="E390" s="34"/>
      <c r="F390" s="62"/>
      <c r="G390" s="63"/>
      <c r="H390" s="64"/>
      <c r="I390" s="52"/>
    </row>
    <row r="391" spans="1:9" s="4" customFormat="1" ht="14.25" outlineLevel="1">
      <c r="A391" s="34"/>
      <c r="B391" s="34"/>
      <c r="C391" s="35"/>
      <c r="D391" s="61"/>
      <c r="E391" s="34"/>
      <c r="F391" s="62"/>
      <c r="G391" s="63"/>
      <c r="H391" s="64"/>
      <c r="I391" s="52"/>
    </row>
    <row r="392" spans="1:9" s="4" customFormat="1" ht="14.25" outlineLevel="1">
      <c r="A392" s="34"/>
      <c r="B392" s="34"/>
      <c r="C392" s="35"/>
      <c r="D392" s="61"/>
      <c r="E392" s="34"/>
      <c r="F392" s="62"/>
      <c r="G392" s="63"/>
      <c r="H392" s="64"/>
      <c r="I392" s="52"/>
    </row>
    <row r="393" spans="1:9" s="4" customFormat="1" ht="14.25" outlineLevel="1">
      <c r="A393" s="34"/>
      <c r="B393" s="34"/>
      <c r="C393" s="35"/>
      <c r="D393" s="61"/>
      <c r="E393" s="34"/>
      <c r="F393" s="62"/>
      <c r="G393" s="63"/>
      <c r="H393" s="64"/>
      <c r="I393" s="52"/>
    </row>
    <row r="394" spans="1:9" s="4" customFormat="1" ht="14.25" outlineLevel="1">
      <c r="A394" s="34"/>
      <c r="B394" s="34"/>
      <c r="C394" s="35"/>
      <c r="D394" s="61"/>
      <c r="E394" s="34"/>
      <c r="F394" s="62"/>
      <c r="G394" s="63"/>
      <c r="H394" s="64"/>
      <c r="I394" s="52"/>
    </row>
    <row r="395" spans="1:9" s="4" customFormat="1" ht="14.25" outlineLevel="1">
      <c r="A395" s="34"/>
      <c r="B395" s="34"/>
      <c r="C395" s="35"/>
      <c r="D395" s="61"/>
      <c r="E395" s="34"/>
      <c r="F395" s="62"/>
      <c r="G395" s="63"/>
      <c r="H395" s="64"/>
      <c r="I395" s="52"/>
    </row>
    <row r="396" spans="1:9" s="4" customFormat="1" ht="14.25" outlineLevel="1">
      <c r="A396" s="34"/>
      <c r="B396" s="34"/>
      <c r="C396" s="35"/>
      <c r="D396" s="61"/>
      <c r="E396" s="34"/>
      <c r="F396" s="62"/>
      <c r="G396" s="63"/>
      <c r="H396" s="64"/>
      <c r="I396" s="52"/>
    </row>
    <row r="397" spans="1:9" s="4" customFormat="1" ht="14.25" outlineLevel="1">
      <c r="A397" s="34"/>
      <c r="B397" s="34"/>
      <c r="C397" s="35"/>
      <c r="D397" s="61"/>
      <c r="E397" s="34"/>
      <c r="F397" s="62"/>
      <c r="G397" s="63"/>
      <c r="H397" s="64"/>
      <c r="I397" s="52"/>
    </row>
    <row r="398" ht="12.75" outlineLevel="1"/>
    <row r="399" ht="12.75" outlineLevel="1"/>
    <row r="400" ht="12.75" outlineLevel="1"/>
    <row r="401" spans="1:9" s="4" customFormat="1" ht="14.25" outlineLevel="1">
      <c r="A401" s="34"/>
      <c r="B401" s="34"/>
      <c r="C401" s="35"/>
      <c r="D401" s="61"/>
      <c r="E401" s="34"/>
      <c r="F401" s="62"/>
      <c r="G401" s="63"/>
      <c r="H401" s="64"/>
      <c r="I401" s="52"/>
    </row>
    <row r="402" spans="1:9" s="4" customFormat="1" ht="14.25" outlineLevel="1">
      <c r="A402" s="34"/>
      <c r="B402" s="34"/>
      <c r="C402" s="35"/>
      <c r="D402" s="61"/>
      <c r="E402" s="34"/>
      <c r="F402" s="62"/>
      <c r="G402" s="63"/>
      <c r="H402" s="64"/>
      <c r="I402" s="52"/>
    </row>
    <row r="403" spans="1:9" s="5" customFormat="1" ht="12.75" outlineLevel="1">
      <c r="A403" s="34"/>
      <c r="B403" s="34"/>
      <c r="C403" s="35"/>
      <c r="D403" s="61"/>
      <c r="E403" s="34"/>
      <c r="F403" s="62"/>
      <c r="G403" s="63"/>
      <c r="H403" s="64"/>
      <c r="I403" s="52"/>
    </row>
    <row r="404" ht="12.75" outlineLevel="1"/>
    <row r="405" ht="12.75" outlineLevel="1"/>
    <row r="406" ht="12.75" outlineLevel="1"/>
    <row r="407" ht="12.75" outlineLevel="1"/>
    <row r="408" spans="1:9" s="4" customFormat="1" ht="14.25" outlineLevel="1">
      <c r="A408" s="34"/>
      <c r="B408" s="34"/>
      <c r="C408" s="35"/>
      <c r="D408" s="61"/>
      <c r="E408" s="34"/>
      <c r="F408" s="62"/>
      <c r="G408" s="63"/>
      <c r="H408" s="64"/>
      <c r="I408" s="52"/>
    </row>
    <row r="409" spans="1:9" s="4" customFormat="1" ht="14.25" outlineLevel="1">
      <c r="A409" s="34"/>
      <c r="B409" s="34"/>
      <c r="C409" s="35"/>
      <c r="D409" s="61"/>
      <c r="E409" s="34"/>
      <c r="F409" s="62"/>
      <c r="G409" s="63"/>
      <c r="H409" s="64"/>
      <c r="I409" s="52"/>
    </row>
    <row r="410" spans="1:9" s="4" customFormat="1" ht="14.25" outlineLevel="1">
      <c r="A410" s="34"/>
      <c r="B410" s="34"/>
      <c r="C410" s="35"/>
      <c r="D410" s="61"/>
      <c r="E410" s="34"/>
      <c r="F410" s="62"/>
      <c r="G410" s="63"/>
      <c r="H410" s="64"/>
      <c r="I410" s="52"/>
    </row>
    <row r="411" spans="1:9" s="4" customFormat="1" ht="14.25" outlineLevel="1">
      <c r="A411" s="34"/>
      <c r="B411" s="34"/>
      <c r="C411" s="35"/>
      <c r="D411" s="61"/>
      <c r="E411" s="34"/>
      <c r="F411" s="62"/>
      <c r="G411" s="63"/>
      <c r="H411" s="64"/>
      <c r="I411" s="52"/>
    </row>
    <row r="412" spans="1:9" s="4" customFormat="1" ht="14.25" outlineLevel="1">
      <c r="A412" s="34"/>
      <c r="B412" s="34"/>
      <c r="C412" s="35"/>
      <c r="D412" s="61"/>
      <c r="E412" s="34"/>
      <c r="F412" s="62"/>
      <c r="G412" s="63"/>
      <c r="H412" s="64"/>
      <c r="I412" s="52"/>
    </row>
    <row r="413" spans="1:9" s="4" customFormat="1" ht="14.25" outlineLevel="1">
      <c r="A413" s="34"/>
      <c r="B413" s="34"/>
      <c r="C413" s="35"/>
      <c r="D413" s="61"/>
      <c r="E413" s="34"/>
      <c r="F413" s="62"/>
      <c r="G413" s="63"/>
      <c r="H413" s="64"/>
      <c r="I413" s="52"/>
    </row>
    <row r="414" spans="1:9" s="4" customFormat="1" ht="14.25" outlineLevel="1">
      <c r="A414" s="34"/>
      <c r="B414" s="34"/>
      <c r="C414" s="35"/>
      <c r="D414" s="61"/>
      <c r="E414" s="34"/>
      <c r="F414" s="62"/>
      <c r="G414" s="63"/>
      <c r="H414" s="64"/>
      <c r="I414" s="52"/>
    </row>
    <row r="415" spans="1:9" s="4" customFormat="1" ht="14.25" outlineLevel="1">
      <c r="A415" s="34"/>
      <c r="B415" s="34"/>
      <c r="C415" s="35"/>
      <c r="D415" s="61"/>
      <c r="E415" s="34"/>
      <c r="F415" s="62"/>
      <c r="G415" s="63"/>
      <c r="H415" s="64"/>
      <c r="I415" s="52"/>
    </row>
    <row r="416" spans="1:9" s="4" customFormat="1" ht="14.25" outlineLevel="1">
      <c r="A416" s="34"/>
      <c r="B416" s="34"/>
      <c r="C416" s="35"/>
      <c r="D416" s="61"/>
      <c r="E416" s="34"/>
      <c r="F416" s="62"/>
      <c r="G416" s="63"/>
      <c r="H416" s="64"/>
      <c r="I416" s="52"/>
    </row>
    <row r="417" spans="1:9" s="4" customFormat="1" ht="14.25" outlineLevel="1">
      <c r="A417" s="34"/>
      <c r="B417" s="34"/>
      <c r="C417" s="35"/>
      <c r="D417" s="61"/>
      <c r="E417" s="34"/>
      <c r="F417" s="62"/>
      <c r="G417" s="63"/>
      <c r="H417" s="64"/>
      <c r="I417" s="52"/>
    </row>
    <row r="418" spans="1:9" s="4" customFormat="1" ht="14.25" outlineLevel="1">
      <c r="A418" s="34"/>
      <c r="B418" s="34"/>
      <c r="C418" s="35"/>
      <c r="D418" s="61"/>
      <c r="E418" s="34"/>
      <c r="F418" s="62"/>
      <c r="G418" s="63"/>
      <c r="H418" s="64"/>
      <c r="I418" s="52"/>
    </row>
    <row r="419" spans="1:9" s="4" customFormat="1" ht="14.25" outlineLevel="1">
      <c r="A419" s="34"/>
      <c r="B419" s="34"/>
      <c r="C419" s="35"/>
      <c r="D419" s="61"/>
      <c r="E419" s="34"/>
      <c r="F419" s="62"/>
      <c r="G419" s="63"/>
      <c r="H419" s="64"/>
      <c r="I419" s="52"/>
    </row>
    <row r="420" spans="1:9" s="4" customFormat="1" ht="14.25" outlineLevel="1">
      <c r="A420" s="34"/>
      <c r="B420" s="34"/>
      <c r="C420" s="35"/>
      <c r="D420" s="61"/>
      <c r="E420" s="34"/>
      <c r="F420" s="62"/>
      <c r="G420" s="63"/>
      <c r="H420" s="64"/>
      <c r="I420" s="52"/>
    </row>
    <row r="421" spans="1:9" s="4" customFormat="1" ht="14.25" outlineLevel="1">
      <c r="A421" s="34"/>
      <c r="B421" s="34"/>
      <c r="C421" s="35"/>
      <c r="D421" s="61"/>
      <c r="E421" s="34"/>
      <c r="F421" s="62"/>
      <c r="G421" s="63"/>
      <c r="H421" s="64"/>
      <c r="I421" s="52"/>
    </row>
    <row r="422" spans="1:9" s="4" customFormat="1" ht="14.25" outlineLevel="1">
      <c r="A422" s="34"/>
      <c r="B422" s="34"/>
      <c r="C422" s="35"/>
      <c r="D422" s="61"/>
      <c r="E422" s="34"/>
      <c r="F422" s="62"/>
      <c r="G422" s="63"/>
      <c r="H422" s="64"/>
      <c r="I422" s="52"/>
    </row>
    <row r="423" spans="1:9" s="4" customFormat="1" ht="14.25" outlineLevel="1">
      <c r="A423" s="34"/>
      <c r="B423" s="34"/>
      <c r="C423" s="35"/>
      <c r="D423" s="61"/>
      <c r="E423" s="34"/>
      <c r="F423" s="62"/>
      <c r="G423" s="63"/>
      <c r="H423" s="64"/>
      <c r="I423" s="52"/>
    </row>
    <row r="424" spans="1:9" s="4" customFormat="1" ht="14.25" outlineLevel="1">
      <c r="A424" s="34"/>
      <c r="B424" s="34"/>
      <c r="C424" s="35"/>
      <c r="D424" s="61"/>
      <c r="E424" s="34"/>
      <c r="F424" s="62"/>
      <c r="G424" s="63"/>
      <c r="H424" s="64"/>
      <c r="I424" s="52"/>
    </row>
    <row r="425" ht="12.75" outlineLevel="1"/>
    <row r="426" ht="12.75" outlineLevel="1"/>
    <row r="427" ht="12.75" outlineLevel="1"/>
    <row r="428" ht="12.75" outlineLevel="1"/>
    <row r="429" ht="12.75" outlineLevel="1"/>
    <row r="430" spans="1:9" s="5" customFormat="1" ht="12.75" outlineLevel="1">
      <c r="A430" s="34"/>
      <c r="B430" s="34"/>
      <c r="C430" s="35"/>
      <c r="D430" s="61"/>
      <c r="E430" s="34"/>
      <c r="F430" s="62"/>
      <c r="G430" s="63"/>
      <c r="H430" s="64"/>
      <c r="I430" s="52"/>
    </row>
    <row r="431" ht="12.75" outlineLevel="1"/>
    <row r="432" ht="12.75" outlineLevel="1"/>
    <row r="433" ht="12.75" outlineLevel="1"/>
    <row r="434" ht="12.75" outlineLevel="1"/>
    <row r="435" ht="12.75" outlineLevel="1"/>
    <row r="436" ht="12.75" outlineLevel="1"/>
    <row r="437" ht="12.75" outlineLevel="1"/>
    <row r="438" ht="12.75" outlineLevel="1"/>
    <row r="439" spans="1:9" s="4" customFormat="1" ht="14.25" outlineLevel="1">
      <c r="A439" s="34"/>
      <c r="B439" s="34"/>
      <c r="C439" s="35"/>
      <c r="D439" s="61"/>
      <c r="E439" s="34"/>
      <c r="F439" s="62"/>
      <c r="G439" s="63"/>
      <c r="H439" s="64"/>
      <c r="I439" s="52"/>
    </row>
    <row r="440" spans="1:9" s="4" customFormat="1" ht="14.25" outlineLevel="1">
      <c r="A440" s="34"/>
      <c r="B440" s="34"/>
      <c r="C440" s="35"/>
      <c r="D440" s="61"/>
      <c r="E440" s="34"/>
      <c r="F440" s="62"/>
      <c r="G440" s="63"/>
      <c r="H440" s="64"/>
      <c r="I440" s="52"/>
    </row>
    <row r="441" spans="1:9" s="4" customFormat="1" ht="14.25" outlineLevel="1">
      <c r="A441" s="34"/>
      <c r="B441" s="34"/>
      <c r="C441" s="35"/>
      <c r="D441" s="61"/>
      <c r="E441" s="34"/>
      <c r="F441" s="62"/>
      <c r="G441" s="63"/>
      <c r="H441" s="64"/>
      <c r="I441" s="52"/>
    </row>
    <row r="442" spans="1:9" s="4" customFormat="1" ht="14.25" outlineLevel="1">
      <c r="A442" s="34"/>
      <c r="B442" s="34"/>
      <c r="C442" s="35"/>
      <c r="D442" s="61"/>
      <c r="E442" s="34"/>
      <c r="F442" s="62"/>
      <c r="G442" s="63"/>
      <c r="H442" s="64"/>
      <c r="I442" s="52"/>
    </row>
    <row r="443" spans="1:9" s="4" customFormat="1" ht="14.25" outlineLevel="1">
      <c r="A443" s="34"/>
      <c r="B443" s="34"/>
      <c r="C443" s="35"/>
      <c r="D443" s="61"/>
      <c r="E443" s="34"/>
      <c r="F443" s="62"/>
      <c r="G443" s="63"/>
      <c r="H443" s="64"/>
      <c r="I443" s="52"/>
    </row>
    <row r="444" spans="1:9" s="4" customFormat="1" ht="14.25" outlineLevel="1">
      <c r="A444" s="34"/>
      <c r="B444" s="34"/>
      <c r="C444" s="35"/>
      <c r="D444" s="61"/>
      <c r="E444" s="34"/>
      <c r="F444" s="62"/>
      <c r="G444" s="63"/>
      <c r="H444" s="64"/>
      <c r="I444" s="52"/>
    </row>
    <row r="445" spans="1:9" s="4" customFormat="1" ht="14.25" outlineLevel="1">
      <c r="A445" s="34"/>
      <c r="B445" s="34"/>
      <c r="C445" s="35"/>
      <c r="D445" s="61"/>
      <c r="E445" s="34"/>
      <c r="F445" s="62"/>
      <c r="G445" s="63"/>
      <c r="H445" s="64"/>
      <c r="I445" s="52"/>
    </row>
    <row r="446" spans="1:9" s="4" customFormat="1" ht="14.25" outlineLevel="1">
      <c r="A446" s="34"/>
      <c r="B446" s="34"/>
      <c r="C446" s="35"/>
      <c r="D446" s="61"/>
      <c r="E446" s="34"/>
      <c r="F446" s="62"/>
      <c r="G446" s="63"/>
      <c r="H446" s="64"/>
      <c r="I446" s="52"/>
    </row>
    <row r="447" spans="1:9" s="4" customFormat="1" ht="14.25" outlineLevel="1">
      <c r="A447" s="34"/>
      <c r="B447" s="34"/>
      <c r="C447" s="35"/>
      <c r="D447" s="61"/>
      <c r="E447" s="34"/>
      <c r="F447" s="62"/>
      <c r="G447" s="63"/>
      <c r="H447" s="64"/>
      <c r="I447" s="52"/>
    </row>
    <row r="448" spans="1:9" s="4" customFormat="1" ht="14.25" outlineLevel="1">
      <c r="A448" s="34"/>
      <c r="B448" s="34"/>
      <c r="C448" s="35"/>
      <c r="D448" s="61"/>
      <c r="E448" s="34"/>
      <c r="F448" s="62"/>
      <c r="G448" s="63"/>
      <c r="H448" s="64"/>
      <c r="I448" s="52"/>
    </row>
    <row r="449" spans="1:9" s="4" customFormat="1" ht="14.25" outlineLevel="1">
      <c r="A449" s="34"/>
      <c r="B449" s="34"/>
      <c r="C449" s="35"/>
      <c r="D449" s="61"/>
      <c r="E449" s="34"/>
      <c r="F449" s="62"/>
      <c r="G449" s="63"/>
      <c r="H449" s="64"/>
      <c r="I449" s="52"/>
    </row>
    <row r="450" ht="12.75" outlineLevel="1"/>
    <row r="451" spans="1:9" s="5" customFormat="1" ht="12.75" outlineLevel="1">
      <c r="A451" s="34"/>
      <c r="B451" s="34"/>
      <c r="C451" s="35"/>
      <c r="D451" s="61"/>
      <c r="E451" s="34"/>
      <c r="F451" s="62"/>
      <c r="G451" s="63"/>
      <c r="H451" s="64"/>
      <c r="I451" s="52"/>
    </row>
    <row r="452" ht="12.75" outlineLevel="1"/>
    <row r="453" spans="1:9" s="4" customFormat="1" ht="14.25" outlineLevel="1">
      <c r="A453" s="34"/>
      <c r="B453" s="34"/>
      <c r="C453" s="35"/>
      <c r="D453" s="61"/>
      <c r="E453" s="34"/>
      <c r="F453" s="62"/>
      <c r="G453" s="63"/>
      <c r="H453" s="64"/>
      <c r="I453" s="52"/>
    </row>
    <row r="454" ht="12.75" outlineLevel="1"/>
    <row r="455" ht="12.75" outlineLevel="1"/>
    <row r="456" ht="12.75" outlineLevel="1"/>
    <row r="457" ht="12.75" outlineLevel="1"/>
    <row r="458" ht="12.75" outlineLevel="1"/>
    <row r="459" spans="1:9" s="4" customFormat="1" ht="14.25">
      <c r="A459" s="34"/>
      <c r="B459" s="34"/>
      <c r="C459" s="35"/>
      <c r="D459" s="61"/>
      <c r="E459" s="34"/>
      <c r="F459" s="62"/>
      <c r="G459" s="63"/>
      <c r="H459" s="64"/>
      <c r="I459" s="52"/>
    </row>
    <row r="460" spans="1:9" s="4" customFormat="1" ht="14.25" outlineLevel="1">
      <c r="A460" s="34"/>
      <c r="B460" s="34"/>
      <c r="C460" s="35"/>
      <c r="D460" s="61"/>
      <c r="E460" s="34"/>
      <c r="F460" s="62"/>
      <c r="G460" s="63"/>
      <c r="H460" s="64"/>
      <c r="I460" s="52"/>
    </row>
    <row r="461" spans="1:9" s="4" customFormat="1" ht="14.25" outlineLevel="1">
      <c r="A461" s="34"/>
      <c r="B461" s="34"/>
      <c r="C461" s="35"/>
      <c r="D461" s="61"/>
      <c r="E461" s="34"/>
      <c r="F461" s="62"/>
      <c r="G461" s="63"/>
      <c r="H461" s="64"/>
      <c r="I461" s="52"/>
    </row>
    <row r="462" spans="1:9" s="4" customFormat="1" ht="14.25" outlineLevel="1">
      <c r="A462" s="34"/>
      <c r="B462" s="34"/>
      <c r="C462" s="35"/>
      <c r="D462" s="61"/>
      <c r="E462" s="34"/>
      <c r="F462" s="62"/>
      <c r="G462" s="63"/>
      <c r="H462" s="64"/>
      <c r="I462" s="52"/>
    </row>
    <row r="463" spans="1:9" s="4" customFormat="1" ht="14.25" outlineLevel="1">
      <c r="A463" s="34"/>
      <c r="B463" s="34"/>
      <c r="C463" s="35"/>
      <c r="D463" s="61"/>
      <c r="E463" s="34"/>
      <c r="F463" s="62"/>
      <c r="G463" s="63"/>
      <c r="H463" s="64"/>
      <c r="I463" s="52"/>
    </row>
    <row r="464" spans="1:9" s="4" customFormat="1" ht="14.25" outlineLevel="1">
      <c r="A464" s="34"/>
      <c r="B464" s="34"/>
      <c r="C464" s="35"/>
      <c r="D464" s="61"/>
      <c r="E464" s="34"/>
      <c r="F464" s="62"/>
      <c r="G464" s="63"/>
      <c r="H464" s="64"/>
      <c r="I464" s="52"/>
    </row>
    <row r="465" spans="1:9" s="4" customFormat="1" ht="14.25" outlineLevel="1">
      <c r="A465" s="34"/>
      <c r="B465" s="34"/>
      <c r="C465" s="35"/>
      <c r="D465" s="61"/>
      <c r="E465" s="34"/>
      <c r="F465" s="62"/>
      <c r="G465" s="63"/>
      <c r="H465" s="64"/>
      <c r="I465" s="52"/>
    </row>
    <row r="466" spans="1:9" s="4" customFormat="1" ht="14.25" outlineLevel="1">
      <c r="A466" s="34"/>
      <c r="B466" s="34"/>
      <c r="C466" s="35"/>
      <c r="D466" s="61"/>
      <c r="E466" s="34"/>
      <c r="F466" s="62"/>
      <c r="G466" s="63"/>
      <c r="H466" s="64"/>
      <c r="I466" s="52"/>
    </row>
    <row r="467" spans="1:9" s="4" customFormat="1" ht="14.25" outlineLevel="1">
      <c r="A467" s="34"/>
      <c r="B467" s="34"/>
      <c r="C467" s="35"/>
      <c r="D467" s="61"/>
      <c r="E467" s="34"/>
      <c r="F467" s="62"/>
      <c r="G467" s="63"/>
      <c r="H467" s="64"/>
      <c r="I467" s="52"/>
    </row>
    <row r="468" spans="1:9" s="4" customFormat="1" ht="14.25" outlineLevel="1">
      <c r="A468" s="34"/>
      <c r="B468" s="34"/>
      <c r="C468" s="35"/>
      <c r="D468" s="61"/>
      <c r="E468" s="34"/>
      <c r="F468" s="62"/>
      <c r="G468" s="63"/>
      <c r="H468" s="64"/>
      <c r="I468" s="52"/>
    </row>
    <row r="469" spans="1:9" s="4" customFormat="1" ht="14.25" outlineLevel="1">
      <c r="A469" s="34"/>
      <c r="B469" s="34"/>
      <c r="C469" s="35"/>
      <c r="D469" s="61"/>
      <c r="E469" s="34"/>
      <c r="F469" s="62"/>
      <c r="G469" s="63"/>
      <c r="H469" s="64"/>
      <c r="I469" s="52"/>
    </row>
    <row r="470" spans="1:9" s="4" customFormat="1" ht="14.25" outlineLevel="1">
      <c r="A470" s="34"/>
      <c r="B470" s="34"/>
      <c r="C470" s="35"/>
      <c r="D470" s="61"/>
      <c r="E470" s="34"/>
      <c r="F470" s="62"/>
      <c r="G470" s="63"/>
      <c r="H470" s="64"/>
      <c r="I470" s="52"/>
    </row>
    <row r="471" ht="12.75" outlineLevel="1"/>
    <row r="472" ht="12.75" outlineLevel="1"/>
    <row r="473" ht="12.75" outlineLevel="1"/>
    <row r="474" ht="12.75" outlineLevel="1"/>
    <row r="475" ht="12.75" outlineLevel="1"/>
    <row r="476" ht="12.75" outlineLevel="1"/>
    <row r="477" spans="1:9" s="5" customFormat="1" ht="12.75" outlineLevel="1">
      <c r="A477" s="34"/>
      <c r="B477" s="34"/>
      <c r="C477" s="35"/>
      <c r="D477" s="61"/>
      <c r="E477" s="34"/>
      <c r="F477" s="62"/>
      <c r="G477" s="63"/>
      <c r="H477" s="64"/>
      <c r="I477" s="52"/>
    </row>
    <row r="478" ht="12.75" outlineLevel="1"/>
    <row r="479" ht="12.75" outlineLevel="1"/>
    <row r="480" spans="1:9" s="4" customFormat="1" ht="14.25" outlineLevel="1">
      <c r="A480" s="34"/>
      <c r="B480" s="34"/>
      <c r="C480" s="35"/>
      <c r="D480" s="61"/>
      <c r="E480" s="34"/>
      <c r="F480" s="62"/>
      <c r="G480" s="63"/>
      <c r="H480" s="64"/>
      <c r="I480" s="52"/>
    </row>
    <row r="481" spans="1:9" s="4" customFormat="1" ht="14.25" outlineLevel="1">
      <c r="A481" s="34"/>
      <c r="B481" s="34"/>
      <c r="C481" s="35"/>
      <c r="D481" s="61"/>
      <c r="E481" s="34"/>
      <c r="F481" s="62"/>
      <c r="G481" s="63"/>
      <c r="H481" s="64"/>
      <c r="I481" s="52"/>
    </row>
    <row r="482" spans="1:9" s="4" customFormat="1" ht="14.25" outlineLevel="1">
      <c r="A482" s="34"/>
      <c r="B482" s="34"/>
      <c r="C482" s="35"/>
      <c r="D482" s="61"/>
      <c r="E482" s="34"/>
      <c r="F482" s="62"/>
      <c r="G482" s="63"/>
      <c r="H482" s="64"/>
      <c r="I482" s="52"/>
    </row>
    <row r="483" ht="12.75" outlineLevel="1"/>
    <row r="484" spans="1:9" s="4" customFormat="1" ht="14.25" outlineLevel="1">
      <c r="A484" s="34"/>
      <c r="B484" s="34"/>
      <c r="C484" s="35"/>
      <c r="D484" s="61"/>
      <c r="E484" s="34"/>
      <c r="F484" s="62"/>
      <c r="G484" s="63"/>
      <c r="H484" s="64"/>
      <c r="I484" s="52"/>
    </row>
    <row r="485" ht="12.75" outlineLevel="1"/>
    <row r="486" ht="12.75" outlineLevel="1"/>
    <row r="487" ht="12.75" outlineLevel="1"/>
    <row r="488" ht="12.75" outlineLevel="1"/>
    <row r="489" ht="12.75" outlineLevel="1"/>
    <row r="490" ht="12.75" outlineLevel="1"/>
    <row r="491" spans="1:9" s="4" customFormat="1" ht="14.25">
      <c r="A491" s="34"/>
      <c r="B491" s="34"/>
      <c r="C491" s="35"/>
      <c r="D491" s="61"/>
      <c r="E491" s="34"/>
      <c r="F491" s="62"/>
      <c r="G491" s="63"/>
      <c r="H491" s="64"/>
      <c r="I491" s="52"/>
    </row>
    <row r="492" spans="1:9" s="4" customFormat="1" ht="14.25" outlineLevel="1">
      <c r="A492" s="34"/>
      <c r="B492" s="34"/>
      <c r="C492" s="35"/>
      <c r="D492" s="61"/>
      <c r="E492" s="34"/>
      <c r="F492" s="62"/>
      <c r="G492" s="63"/>
      <c r="H492" s="64"/>
      <c r="I492" s="52"/>
    </row>
    <row r="493" spans="1:9" s="4" customFormat="1" ht="14.25" outlineLevel="1">
      <c r="A493" s="34"/>
      <c r="B493" s="34"/>
      <c r="C493" s="35"/>
      <c r="D493" s="61"/>
      <c r="E493" s="34"/>
      <c r="F493" s="62"/>
      <c r="G493" s="63"/>
      <c r="H493" s="64"/>
      <c r="I493" s="52"/>
    </row>
    <row r="494" spans="1:9" s="4" customFormat="1" ht="14.25" outlineLevel="1">
      <c r="A494" s="34"/>
      <c r="B494" s="34"/>
      <c r="C494" s="35"/>
      <c r="D494" s="61"/>
      <c r="E494" s="34"/>
      <c r="F494" s="62"/>
      <c r="G494" s="63"/>
      <c r="H494" s="64"/>
      <c r="I494" s="52"/>
    </row>
    <row r="495" spans="1:9" s="4" customFormat="1" ht="14.25" outlineLevel="1">
      <c r="A495" s="34"/>
      <c r="B495" s="34"/>
      <c r="C495" s="35"/>
      <c r="D495" s="61"/>
      <c r="E495" s="34"/>
      <c r="F495" s="62"/>
      <c r="G495" s="63"/>
      <c r="H495" s="64"/>
      <c r="I495" s="52"/>
    </row>
    <row r="496" spans="1:9" s="4" customFormat="1" ht="14.25" outlineLevel="1">
      <c r="A496" s="34"/>
      <c r="B496" s="34"/>
      <c r="C496" s="35"/>
      <c r="D496" s="61"/>
      <c r="E496" s="34"/>
      <c r="F496" s="62"/>
      <c r="G496" s="63"/>
      <c r="H496" s="64"/>
      <c r="I496" s="52"/>
    </row>
    <row r="497" spans="1:9" s="4" customFormat="1" ht="14.25" outlineLevel="1">
      <c r="A497" s="34"/>
      <c r="B497" s="34"/>
      <c r="C497" s="35"/>
      <c r="D497" s="61"/>
      <c r="E497" s="34"/>
      <c r="F497" s="62"/>
      <c r="G497" s="63"/>
      <c r="H497" s="64"/>
      <c r="I497" s="52"/>
    </row>
    <row r="498" spans="1:9" s="4" customFormat="1" ht="14.25" outlineLevel="1">
      <c r="A498" s="34"/>
      <c r="B498" s="34"/>
      <c r="C498" s="35"/>
      <c r="D498" s="61"/>
      <c r="E498" s="34"/>
      <c r="F498" s="62"/>
      <c r="G498" s="63"/>
      <c r="H498" s="64"/>
      <c r="I498" s="52"/>
    </row>
    <row r="499" spans="1:9" s="4" customFormat="1" ht="14.25" outlineLevel="1">
      <c r="A499" s="34"/>
      <c r="B499" s="34"/>
      <c r="C499" s="35"/>
      <c r="D499" s="61"/>
      <c r="E499" s="34"/>
      <c r="F499" s="62"/>
      <c r="G499" s="63"/>
      <c r="H499" s="64"/>
      <c r="I499" s="52"/>
    </row>
    <row r="500" spans="1:9" s="4" customFormat="1" ht="14.25" outlineLevel="1">
      <c r="A500" s="34"/>
      <c r="B500" s="34"/>
      <c r="C500" s="35"/>
      <c r="D500" s="61"/>
      <c r="E500" s="34"/>
      <c r="F500" s="62"/>
      <c r="G500" s="63"/>
      <c r="H500" s="64"/>
      <c r="I500" s="52"/>
    </row>
    <row r="501" spans="1:9" s="4" customFormat="1" ht="14.25" outlineLevel="1">
      <c r="A501" s="34"/>
      <c r="B501" s="34"/>
      <c r="C501" s="35"/>
      <c r="D501" s="61"/>
      <c r="E501" s="34"/>
      <c r="F501" s="62"/>
      <c r="G501" s="63"/>
      <c r="H501" s="64"/>
      <c r="I501" s="52"/>
    </row>
    <row r="502" spans="1:9" s="4" customFormat="1" ht="14.25" outlineLevel="1">
      <c r="A502" s="34"/>
      <c r="B502" s="34"/>
      <c r="C502" s="35"/>
      <c r="D502" s="61"/>
      <c r="E502" s="34"/>
      <c r="F502" s="62"/>
      <c r="G502" s="63"/>
      <c r="H502" s="64"/>
      <c r="I502" s="52"/>
    </row>
    <row r="503" spans="1:9" s="4" customFormat="1" ht="14.25" outlineLevel="1">
      <c r="A503" s="34"/>
      <c r="B503" s="34"/>
      <c r="C503" s="35"/>
      <c r="D503" s="61"/>
      <c r="E503" s="34"/>
      <c r="F503" s="62"/>
      <c r="G503" s="63"/>
      <c r="H503" s="64"/>
      <c r="I503" s="52"/>
    </row>
    <row r="504" spans="1:9" s="4" customFormat="1" ht="14.25" outlineLevel="1">
      <c r="A504" s="34"/>
      <c r="B504" s="34"/>
      <c r="C504" s="35"/>
      <c r="D504" s="61"/>
      <c r="E504" s="34"/>
      <c r="F504" s="62"/>
      <c r="G504" s="63"/>
      <c r="H504" s="64"/>
      <c r="I504" s="52"/>
    </row>
    <row r="505" spans="1:9" s="4" customFormat="1" ht="14.25" outlineLevel="1">
      <c r="A505" s="34"/>
      <c r="B505" s="34"/>
      <c r="C505" s="35"/>
      <c r="D505" s="61"/>
      <c r="E505" s="34"/>
      <c r="F505" s="62"/>
      <c r="G505" s="63"/>
      <c r="H505" s="64"/>
      <c r="I505" s="52"/>
    </row>
    <row r="506" spans="1:9" s="4" customFormat="1" ht="14.25" outlineLevel="1">
      <c r="A506" s="34"/>
      <c r="B506" s="34"/>
      <c r="C506" s="35"/>
      <c r="D506" s="61"/>
      <c r="E506" s="34"/>
      <c r="F506" s="62"/>
      <c r="G506" s="63"/>
      <c r="H506" s="64"/>
      <c r="I506" s="52"/>
    </row>
    <row r="507" spans="1:9" s="4" customFormat="1" ht="14.25" outlineLevel="1">
      <c r="A507" s="34"/>
      <c r="B507" s="34"/>
      <c r="C507" s="35"/>
      <c r="D507" s="61"/>
      <c r="E507" s="34"/>
      <c r="F507" s="62"/>
      <c r="G507" s="63"/>
      <c r="H507" s="64"/>
      <c r="I507" s="52"/>
    </row>
    <row r="508" spans="1:9" s="4" customFormat="1" ht="14.25" outlineLevel="1">
      <c r="A508" s="34"/>
      <c r="B508" s="34"/>
      <c r="C508" s="35"/>
      <c r="D508" s="61"/>
      <c r="E508" s="34"/>
      <c r="F508" s="62"/>
      <c r="G508" s="63"/>
      <c r="H508" s="64"/>
      <c r="I508" s="52"/>
    </row>
    <row r="509" spans="1:9" s="4" customFormat="1" ht="14.25" outlineLevel="1">
      <c r="A509" s="34"/>
      <c r="B509" s="34"/>
      <c r="C509" s="35"/>
      <c r="D509" s="61"/>
      <c r="E509" s="34"/>
      <c r="F509" s="62"/>
      <c r="G509" s="63"/>
      <c r="H509" s="64"/>
      <c r="I509" s="52"/>
    </row>
    <row r="510" spans="1:9" s="4" customFormat="1" ht="14.25" outlineLevel="1">
      <c r="A510" s="34"/>
      <c r="B510" s="34"/>
      <c r="C510" s="35"/>
      <c r="D510" s="61"/>
      <c r="E510" s="34"/>
      <c r="F510" s="62"/>
      <c r="G510" s="63"/>
      <c r="H510" s="64"/>
      <c r="I510" s="52"/>
    </row>
    <row r="511" ht="12.75" outlineLevel="1"/>
    <row r="512" ht="12.75" outlineLevel="1"/>
    <row r="513" spans="1:9" s="4" customFormat="1" ht="14.25" outlineLevel="1">
      <c r="A513" s="34"/>
      <c r="B513" s="34"/>
      <c r="C513" s="35"/>
      <c r="D513" s="61"/>
      <c r="E513" s="34"/>
      <c r="F513" s="62"/>
      <c r="G513" s="63"/>
      <c r="H513" s="64"/>
      <c r="I513" s="52"/>
    </row>
    <row r="514" spans="1:9" s="4" customFormat="1" ht="14.25" outlineLevel="1">
      <c r="A514" s="34"/>
      <c r="B514" s="34"/>
      <c r="C514" s="35"/>
      <c r="D514" s="61"/>
      <c r="E514" s="34"/>
      <c r="F514" s="62"/>
      <c r="G514" s="63"/>
      <c r="H514" s="64"/>
      <c r="I514" s="52"/>
    </row>
    <row r="515" spans="1:9" s="4" customFormat="1" ht="14.25" outlineLevel="1">
      <c r="A515" s="34"/>
      <c r="B515" s="34"/>
      <c r="C515" s="35"/>
      <c r="D515" s="61"/>
      <c r="E515" s="34"/>
      <c r="F515" s="62"/>
      <c r="G515" s="63"/>
      <c r="H515" s="64"/>
      <c r="I515" s="52"/>
    </row>
    <row r="516" spans="1:9" s="4" customFormat="1" ht="14.25" outlineLevel="1">
      <c r="A516" s="34"/>
      <c r="B516" s="34"/>
      <c r="C516" s="35"/>
      <c r="D516" s="61"/>
      <c r="E516" s="34"/>
      <c r="F516" s="62"/>
      <c r="G516" s="63"/>
      <c r="H516" s="64"/>
      <c r="I516" s="52"/>
    </row>
    <row r="517" spans="1:9" s="4" customFormat="1" ht="14.25" outlineLevel="1">
      <c r="A517" s="34"/>
      <c r="B517" s="34"/>
      <c r="C517" s="35"/>
      <c r="D517" s="61"/>
      <c r="E517" s="34"/>
      <c r="F517" s="62"/>
      <c r="G517" s="63"/>
      <c r="H517" s="64"/>
      <c r="I517" s="52"/>
    </row>
    <row r="518" spans="1:9" s="4" customFormat="1" ht="14.25" outlineLevel="1">
      <c r="A518" s="34"/>
      <c r="B518" s="34"/>
      <c r="C518" s="35"/>
      <c r="D518" s="61"/>
      <c r="E518" s="34"/>
      <c r="F518" s="62"/>
      <c r="G518" s="63"/>
      <c r="H518" s="64"/>
      <c r="I518" s="52"/>
    </row>
    <row r="519" spans="1:9" s="4" customFormat="1" ht="14.25" outlineLevel="1">
      <c r="A519" s="34"/>
      <c r="B519" s="34"/>
      <c r="C519" s="35"/>
      <c r="D519" s="61"/>
      <c r="E519" s="34"/>
      <c r="F519" s="62"/>
      <c r="G519" s="63"/>
      <c r="H519" s="64"/>
      <c r="I519" s="52"/>
    </row>
    <row r="520" spans="1:9" s="4" customFormat="1" ht="14.25" outlineLevel="1">
      <c r="A520" s="34"/>
      <c r="B520" s="34"/>
      <c r="C520" s="35"/>
      <c r="D520" s="61"/>
      <c r="E520" s="34"/>
      <c r="F520" s="62"/>
      <c r="G520" s="63"/>
      <c r="H520" s="64"/>
      <c r="I520" s="52"/>
    </row>
    <row r="521" spans="1:9" s="4" customFormat="1" ht="14.25" outlineLevel="1">
      <c r="A521" s="34"/>
      <c r="B521" s="34"/>
      <c r="C521" s="35"/>
      <c r="D521" s="61"/>
      <c r="E521" s="34"/>
      <c r="F521" s="62"/>
      <c r="G521" s="63"/>
      <c r="H521" s="64"/>
      <c r="I521" s="52"/>
    </row>
    <row r="522" ht="12.75" outlineLevel="1"/>
    <row r="523" spans="1:9" s="4" customFormat="1" ht="14.25" outlineLevel="1">
      <c r="A523" s="34"/>
      <c r="B523" s="34"/>
      <c r="C523" s="35"/>
      <c r="D523" s="61"/>
      <c r="E523" s="34"/>
      <c r="F523" s="62"/>
      <c r="G523" s="63"/>
      <c r="H523" s="64"/>
      <c r="I523" s="52"/>
    </row>
    <row r="524" spans="1:9" s="4" customFormat="1" ht="14.25" outlineLevel="1">
      <c r="A524" s="34"/>
      <c r="B524" s="34"/>
      <c r="C524" s="35"/>
      <c r="D524" s="61"/>
      <c r="E524" s="34"/>
      <c r="F524" s="62"/>
      <c r="G524" s="63"/>
      <c r="H524" s="64"/>
      <c r="I524" s="52"/>
    </row>
    <row r="525" spans="1:9" s="4" customFormat="1" ht="14.25" outlineLevel="1">
      <c r="A525" s="34"/>
      <c r="B525" s="34"/>
      <c r="C525" s="35"/>
      <c r="D525" s="61"/>
      <c r="E525" s="34"/>
      <c r="F525" s="62"/>
      <c r="G525" s="63"/>
      <c r="H525" s="64"/>
      <c r="I525" s="52"/>
    </row>
    <row r="526" spans="1:9" s="4" customFormat="1" ht="14.25" outlineLevel="1">
      <c r="A526" s="34"/>
      <c r="B526" s="34"/>
      <c r="C526" s="35"/>
      <c r="D526" s="61"/>
      <c r="E526" s="34"/>
      <c r="F526" s="62"/>
      <c r="G526" s="63"/>
      <c r="H526" s="64"/>
      <c r="I526" s="52"/>
    </row>
    <row r="527" spans="1:9" s="4" customFormat="1" ht="14.25" outlineLevel="1">
      <c r="A527" s="34"/>
      <c r="B527" s="34"/>
      <c r="C527" s="35"/>
      <c r="D527" s="61"/>
      <c r="E527" s="34"/>
      <c r="F527" s="62"/>
      <c r="G527" s="63"/>
      <c r="H527" s="64"/>
      <c r="I527" s="52"/>
    </row>
    <row r="528" spans="1:9" s="4" customFormat="1" ht="14.25" outlineLevel="1">
      <c r="A528" s="34"/>
      <c r="B528" s="34"/>
      <c r="C528" s="35"/>
      <c r="D528" s="61"/>
      <c r="E528" s="34"/>
      <c r="F528" s="62"/>
      <c r="G528" s="63"/>
      <c r="H528" s="64"/>
      <c r="I528" s="52"/>
    </row>
    <row r="529" spans="1:9" s="4" customFormat="1" ht="14.25" outlineLevel="1">
      <c r="A529" s="34"/>
      <c r="B529" s="34"/>
      <c r="C529" s="35"/>
      <c r="D529" s="61"/>
      <c r="E529" s="34"/>
      <c r="F529" s="62"/>
      <c r="G529" s="63"/>
      <c r="H529" s="64"/>
      <c r="I529" s="52"/>
    </row>
    <row r="530" spans="1:9" s="4" customFormat="1" ht="14.25" outlineLevel="1">
      <c r="A530" s="34"/>
      <c r="B530" s="34"/>
      <c r="C530" s="35"/>
      <c r="D530" s="61"/>
      <c r="E530" s="34"/>
      <c r="F530" s="62"/>
      <c r="G530" s="63"/>
      <c r="H530" s="64"/>
      <c r="I530" s="52"/>
    </row>
    <row r="531" spans="1:9" s="4" customFormat="1" ht="14.25" outlineLevel="1">
      <c r="A531" s="34"/>
      <c r="B531" s="34"/>
      <c r="C531" s="35"/>
      <c r="D531" s="61"/>
      <c r="E531" s="34"/>
      <c r="F531" s="62"/>
      <c r="G531" s="63"/>
      <c r="H531" s="64"/>
      <c r="I531" s="52"/>
    </row>
    <row r="532" spans="1:9" s="4" customFormat="1" ht="14.25" outlineLevel="1">
      <c r="A532" s="34"/>
      <c r="B532" s="34"/>
      <c r="C532" s="35"/>
      <c r="D532" s="61"/>
      <c r="E532" s="34"/>
      <c r="F532" s="62"/>
      <c r="G532" s="63"/>
      <c r="H532" s="64"/>
      <c r="I532" s="52"/>
    </row>
    <row r="533" spans="1:9" s="4" customFormat="1" ht="14.25" outlineLevel="1">
      <c r="A533" s="34"/>
      <c r="B533" s="34"/>
      <c r="C533" s="35"/>
      <c r="D533" s="61"/>
      <c r="E533" s="34"/>
      <c r="F533" s="62"/>
      <c r="G533" s="63"/>
      <c r="H533" s="64"/>
      <c r="I533" s="52"/>
    </row>
    <row r="534" spans="1:9" s="4" customFormat="1" ht="14.25" outlineLevel="1">
      <c r="A534" s="34"/>
      <c r="B534" s="34"/>
      <c r="C534" s="35"/>
      <c r="D534" s="61"/>
      <c r="E534" s="34"/>
      <c r="F534" s="62"/>
      <c r="G534" s="63"/>
      <c r="H534" s="64"/>
      <c r="I534" s="52"/>
    </row>
    <row r="535" spans="1:9" s="4" customFormat="1" ht="14.25" outlineLevel="1">
      <c r="A535" s="34"/>
      <c r="B535" s="34"/>
      <c r="C535" s="35"/>
      <c r="D535" s="61"/>
      <c r="E535" s="34"/>
      <c r="F535" s="62"/>
      <c r="G535" s="63"/>
      <c r="H535" s="64"/>
      <c r="I535" s="52"/>
    </row>
    <row r="536" spans="1:9" s="4" customFormat="1" ht="14.25" outlineLevel="1">
      <c r="A536" s="34"/>
      <c r="B536" s="34"/>
      <c r="C536" s="35"/>
      <c r="D536" s="61"/>
      <c r="E536" s="34"/>
      <c r="F536" s="62"/>
      <c r="G536" s="63"/>
      <c r="H536" s="64"/>
      <c r="I536" s="52"/>
    </row>
    <row r="537" spans="1:9" s="4" customFormat="1" ht="14.25" outlineLevel="1">
      <c r="A537" s="34"/>
      <c r="B537" s="34"/>
      <c r="C537" s="35"/>
      <c r="D537" s="61"/>
      <c r="E537" s="34"/>
      <c r="F537" s="62"/>
      <c r="G537" s="63"/>
      <c r="H537" s="64"/>
      <c r="I537" s="52"/>
    </row>
    <row r="538" ht="12.75" outlineLevel="1"/>
    <row r="539" ht="12.75" outlineLevel="1"/>
    <row r="540" ht="12.75" outlineLevel="1"/>
    <row r="541" spans="1:9" s="5" customFormat="1" ht="12.75" outlineLevel="1">
      <c r="A541" s="34"/>
      <c r="B541" s="34"/>
      <c r="C541" s="35"/>
      <c r="D541" s="61"/>
      <c r="E541" s="34"/>
      <c r="F541" s="62"/>
      <c r="G541" s="63"/>
      <c r="H541" s="64"/>
      <c r="I541" s="52"/>
    </row>
    <row r="542" ht="12.75" outlineLevel="1"/>
    <row r="543" ht="12.75" outlineLevel="1"/>
    <row r="544" ht="12.75" outlineLevel="1"/>
    <row r="545" spans="1:9" s="4" customFormat="1" ht="14.25" outlineLevel="1">
      <c r="A545" s="34"/>
      <c r="B545" s="34"/>
      <c r="C545" s="35"/>
      <c r="D545" s="61"/>
      <c r="E545" s="34"/>
      <c r="F545" s="62"/>
      <c r="G545" s="63"/>
      <c r="H545" s="64"/>
      <c r="I545" s="52"/>
    </row>
    <row r="546" spans="1:9" s="4" customFormat="1" ht="14.25" outlineLevel="1">
      <c r="A546" s="34"/>
      <c r="B546" s="34"/>
      <c r="C546" s="35"/>
      <c r="D546" s="61"/>
      <c r="E546" s="34"/>
      <c r="F546" s="62"/>
      <c r="G546" s="63"/>
      <c r="H546" s="64"/>
      <c r="I546" s="52"/>
    </row>
    <row r="547" spans="1:9" s="4" customFormat="1" ht="14.25" outlineLevel="1">
      <c r="A547" s="34"/>
      <c r="B547" s="34"/>
      <c r="C547" s="35"/>
      <c r="D547" s="61"/>
      <c r="E547" s="34"/>
      <c r="F547" s="62"/>
      <c r="G547" s="63"/>
      <c r="H547" s="64"/>
      <c r="I547" s="52"/>
    </row>
    <row r="548" spans="1:9" s="4" customFormat="1" ht="14.25" outlineLevel="1">
      <c r="A548" s="34"/>
      <c r="B548" s="34"/>
      <c r="C548" s="35"/>
      <c r="D548" s="61"/>
      <c r="E548" s="34"/>
      <c r="F548" s="62"/>
      <c r="G548" s="63"/>
      <c r="H548" s="64"/>
      <c r="I548" s="52"/>
    </row>
    <row r="549" spans="1:9" s="4" customFormat="1" ht="14.25" outlineLevel="1">
      <c r="A549" s="34"/>
      <c r="B549" s="34"/>
      <c r="C549" s="35"/>
      <c r="D549" s="61"/>
      <c r="E549" s="34"/>
      <c r="F549" s="62"/>
      <c r="G549" s="63"/>
      <c r="H549" s="64"/>
      <c r="I549" s="52"/>
    </row>
    <row r="550" ht="12.75" outlineLevel="1"/>
    <row r="551" spans="1:9" s="4" customFormat="1" ht="14.25" outlineLevel="1">
      <c r="A551" s="34"/>
      <c r="B551" s="34"/>
      <c r="C551" s="35"/>
      <c r="D551" s="61"/>
      <c r="E551" s="34"/>
      <c r="F551" s="62"/>
      <c r="G551" s="63"/>
      <c r="H551" s="64"/>
      <c r="I551" s="52"/>
    </row>
    <row r="552" ht="12.75" outlineLevel="1"/>
    <row r="553" ht="12.75" outlineLevel="1"/>
    <row r="554" ht="12.75" outlineLevel="1"/>
    <row r="555" ht="12.75" outlineLevel="1"/>
    <row r="556" ht="12.75" outlineLevel="1"/>
    <row r="557" ht="12.75" outlineLevel="1"/>
    <row r="558" spans="1:9" s="4" customFormat="1" ht="14.25">
      <c r="A558" s="34"/>
      <c r="B558" s="34"/>
      <c r="C558" s="35"/>
      <c r="D558" s="61"/>
      <c r="E558" s="34"/>
      <c r="F558" s="62"/>
      <c r="G558" s="63"/>
      <c r="H558" s="64"/>
      <c r="I558" s="52"/>
    </row>
    <row r="559" spans="1:9" s="4" customFormat="1" ht="14.25" outlineLevel="1">
      <c r="A559" s="34"/>
      <c r="B559" s="34"/>
      <c r="C559" s="35"/>
      <c r="D559" s="61"/>
      <c r="E559" s="34"/>
      <c r="F559" s="62"/>
      <c r="G559" s="63"/>
      <c r="H559" s="64"/>
      <c r="I559" s="52"/>
    </row>
    <row r="560" spans="1:9" s="4" customFormat="1" ht="14.25" outlineLevel="1">
      <c r="A560" s="34"/>
      <c r="B560" s="34"/>
      <c r="C560" s="35"/>
      <c r="D560" s="61"/>
      <c r="E560" s="34"/>
      <c r="F560" s="62"/>
      <c r="G560" s="63"/>
      <c r="H560" s="64"/>
      <c r="I560" s="52"/>
    </row>
    <row r="561" spans="1:9" s="4" customFormat="1" ht="14.25" outlineLevel="1">
      <c r="A561" s="34"/>
      <c r="B561" s="34"/>
      <c r="C561" s="35"/>
      <c r="D561" s="61"/>
      <c r="E561" s="34"/>
      <c r="F561" s="62"/>
      <c r="G561" s="63"/>
      <c r="H561" s="64"/>
      <c r="I561" s="52"/>
    </row>
    <row r="562" spans="1:9" s="4" customFormat="1" ht="14.25" outlineLevel="1">
      <c r="A562" s="34"/>
      <c r="B562" s="34"/>
      <c r="C562" s="35"/>
      <c r="D562" s="61"/>
      <c r="E562" s="34"/>
      <c r="F562" s="62"/>
      <c r="G562" s="63"/>
      <c r="H562" s="64"/>
      <c r="I562" s="52"/>
    </row>
    <row r="563" spans="1:9" s="4" customFormat="1" ht="14.25" outlineLevel="1">
      <c r="A563" s="34"/>
      <c r="B563" s="34"/>
      <c r="C563" s="35"/>
      <c r="D563" s="61"/>
      <c r="E563" s="34"/>
      <c r="F563" s="62"/>
      <c r="G563" s="63"/>
      <c r="H563" s="64"/>
      <c r="I563" s="52"/>
    </row>
    <row r="564" spans="1:9" s="4" customFormat="1" ht="14.25" outlineLevel="1">
      <c r="A564" s="34"/>
      <c r="B564" s="34"/>
      <c r="C564" s="35"/>
      <c r="D564" s="61"/>
      <c r="E564" s="34"/>
      <c r="F564" s="62"/>
      <c r="G564" s="63"/>
      <c r="H564" s="64"/>
      <c r="I564" s="52"/>
    </row>
    <row r="565" spans="1:9" s="4" customFormat="1" ht="14.25" outlineLevel="1">
      <c r="A565" s="34"/>
      <c r="B565" s="34"/>
      <c r="C565" s="35"/>
      <c r="D565" s="61"/>
      <c r="E565" s="34"/>
      <c r="F565" s="62"/>
      <c r="G565" s="63"/>
      <c r="H565" s="64"/>
      <c r="I565" s="52"/>
    </row>
    <row r="566" spans="1:9" s="4" customFormat="1" ht="14.25" outlineLevel="1">
      <c r="A566" s="34"/>
      <c r="B566" s="34"/>
      <c r="C566" s="35"/>
      <c r="D566" s="61"/>
      <c r="E566" s="34"/>
      <c r="F566" s="62"/>
      <c r="G566" s="63"/>
      <c r="H566" s="64"/>
      <c r="I566" s="52"/>
    </row>
    <row r="567" spans="1:9" s="4" customFormat="1" ht="14.25" outlineLevel="1">
      <c r="A567" s="34"/>
      <c r="B567" s="34"/>
      <c r="C567" s="35"/>
      <c r="D567" s="61"/>
      <c r="E567" s="34"/>
      <c r="F567" s="62"/>
      <c r="G567" s="63"/>
      <c r="H567" s="64"/>
      <c r="I567" s="52"/>
    </row>
    <row r="568" spans="1:9" s="4" customFormat="1" ht="14.25" outlineLevel="1">
      <c r="A568" s="34"/>
      <c r="B568" s="34"/>
      <c r="C568" s="35"/>
      <c r="D568" s="61"/>
      <c r="E568" s="34"/>
      <c r="F568" s="62"/>
      <c r="G568" s="63"/>
      <c r="H568" s="64"/>
      <c r="I568" s="52"/>
    </row>
    <row r="569" spans="1:9" s="4" customFormat="1" ht="14.25" outlineLevel="1">
      <c r="A569" s="34"/>
      <c r="B569" s="34"/>
      <c r="C569" s="35"/>
      <c r="D569" s="61"/>
      <c r="E569" s="34"/>
      <c r="F569" s="62"/>
      <c r="G569" s="63"/>
      <c r="H569" s="64"/>
      <c r="I569" s="52"/>
    </row>
    <row r="570" spans="1:9" s="4" customFormat="1" ht="14.25" outlineLevel="1">
      <c r="A570" s="34"/>
      <c r="B570" s="34"/>
      <c r="C570" s="35"/>
      <c r="D570" s="61"/>
      <c r="E570" s="34"/>
      <c r="F570" s="62"/>
      <c r="G570" s="63"/>
      <c r="H570" s="64"/>
      <c r="I570" s="52"/>
    </row>
    <row r="571" spans="1:9" s="4" customFormat="1" ht="14.25" outlineLevel="1">
      <c r="A571" s="34"/>
      <c r="B571" s="34"/>
      <c r="C571" s="35"/>
      <c r="D571" s="61"/>
      <c r="E571" s="34"/>
      <c r="F571" s="62"/>
      <c r="G571" s="63"/>
      <c r="H571" s="64"/>
      <c r="I571" s="52"/>
    </row>
    <row r="572" spans="1:9" s="4" customFormat="1" ht="14.25" outlineLevel="1">
      <c r="A572" s="34"/>
      <c r="B572" s="34"/>
      <c r="C572" s="35"/>
      <c r="D572" s="61"/>
      <c r="E572" s="34"/>
      <c r="F572" s="62"/>
      <c r="G572" s="63"/>
      <c r="H572" s="64"/>
      <c r="I572" s="52"/>
    </row>
    <row r="573" spans="1:9" s="4" customFormat="1" ht="14.25" outlineLevel="1">
      <c r="A573" s="34"/>
      <c r="B573" s="34"/>
      <c r="C573" s="35"/>
      <c r="D573" s="61"/>
      <c r="E573" s="34"/>
      <c r="F573" s="62"/>
      <c r="G573" s="63"/>
      <c r="H573" s="64"/>
      <c r="I573" s="52"/>
    </row>
    <row r="574" spans="1:9" s="4" customFormat="1" ht="14.25" outlineLevel="1">
      <c r="A574" s="34"/>
      <c r="B574" s="34"/>
      <c r="C574" s="35"/>
      <c r="D574" s="61"/>
      <c r="E574" s="34"/>
      <c r="F574" s="62"/>
      <c r="G574" s="63"/>
      <c r="H574" s="64"/>
      <c r="I574" s="52"/>
    </row>
    <row r="575" spans="1:9" s="4" customFormat="1" ht="14.25" outlineLevel="1">
      <c r="A575" s="34"/>
      <c r="B575" s="34"/>
      <c r="C575" s="35"/>
      <c r="D575" s="61"/>
      <c r="E575" s="34"/>
      <c r="F575" s="62"/>
      <c r="G575" s="63"/>
      <c r="H575" s="64"/>
      <c r="I575" s="52"/>
    </row>
    <row r="576" spans="1:9" s="4" customFormat="1" ht="14.25" outlineLevel="1">
      <c r="A576" s="34"/>
      <c r="B576" s="34"/>
      <c r="C576" s="35"/>
      <c r="D576" s="61"/>
      <c r="E576" s="34"/>
      <c r="F576" s="62"/>
      <c r="G576" s="63"/>
      <c r="H576" s="64"/>
      <c r="I576" s="52"/>
    </row>
    <row r="577" spans="1:9" s="4" customFormat="1" ht="14.25" outlineLevel="1">
      <c r="A577" s="34"/>
      <c r="B577" s="34"/>
      <c r="C577" s="35"/>
      <c r="D577" s="61"/>
      <c r="E577" s="34"/>
      <c r="F577" s="62"/>
      <c r="G577" s="63"/>
      <c r="H577" s="64"/>
      <c r="I577" s="52"/>
    </row>
    <row r="578" spans="1:9" s="4" customFormat="1" ht="14.25" outlineLevel="1">
      <c r="A578" s="34"/>
      <c r="B578" s="34"/>
      <c r="C578" s="35"/>
      <c r="D578" s="61"/>
      <c r="E578" s="34"/>
      <c r="F578" s="62"/>
      <c r="G578" s="63"/>
      <c r="H578" s="64"/>
      <c r="I578" s="52"/>
    </row>
    <row r="579" spans="1:9" s="4" customFormat="1" ht="14.25" outlineLevel="1">
      <c r="A579" s="34"/>
      <c r="B579" s="34"/>
      <c r="C579" s="35"/>
      <c r="D579" s="61"/>
      <c r="E579" s="34"/>
      <c r="F579" s="62"/>
      <c r="G579" s="63"/>
      <c r="H579" s="64"/>
      <c r="I579" s="52"/>
    </row>
    <row r="580" spans="1:9" s="4" customFormat="1" ht="14.25" outlineLevel="1">
      <c r="A580" s="34"/>
      <c r="B580" s="34"/>
      <c r="C580" s="35"/>
      <c r="D580" s="61"/>
      <c r="E580" s="34"/>
      <c r="F580" s="62"/>
      <c r="G580" s="63"/>
      <c r="H580" s="64"/>
      <c r="I580" s="52"/>
    </row>
    <row r="581" spans="1:9" s="4" customFormat="1" ht="14.25" outlineLevel="1">
      <c r="A581" s="34"/>
      <c r="B581" s="34"/>
      <c r="C581" s="35"/>
      <c r="D581" s="61"/>
      <c r="E581" s="34"/>
      <c r="F581" s="62"/>
      <c r="G581" s="63"/>
      <c r="H581" s="64"/>
      <c r="I581" s="52"/>
    </row>
    <row r="582" spans="1:9" s="4" customFormat="1" ht="14.25" outlineLevel="1">
      <c r="A582" s="34"/>
      <c r="B582" s="34"/>
      <c r="C582" s="35"/>
      <c r="D582" s="61"/>
      <c r="E582" s="34"/>
      <c r="F582" s="62"/>
      <c r="G582" s="63"/>
      <c r="H582" s="64"/>
      <c r="I582" s="52"/>
    </row>
    <row r="583" spans="1:9" s="4" customFormat="1" ht="14.25" outlineLevel="1">
      <c r="A583" s="34"/>
      <c r="B583" s="34"/>
      <c r="C583" s="35"/>
      <c r="D583" s="61"/>
      <c r="E583" s="34"/>
      <c r="F583" s="62"/>
      <c r="G583" s="63"/>
      <c r="H583" s="64"/>
      <c r="I583" s="52"/>
    </row>
    <row r="584" spans="1:9" s="4" customFormat="1" ht="14.25" outlineLevel="1">
      <c r="A584" s="34"/>
      <c r="B584" s="34"/>
      <c r="C584" s="35"/>
      <c r="D584" s="61"/>
      <c r="E584" s="34"/>
      <c r="F584" s="62"/>
      <c r="G584" s="63"/>
      <c r="H584" s="64"/>
      <c r="I584" s="52"/>
    </row>
    <row r="585" spans="1:9" s="4" customFormat="1" ht="14.25" outlineLevel="1">
      <c r="A585" s="34"/>
      <c r="B585" s="34"/>
      <c r="C585" s="35"/>
      <c r="D585" s="61"/>
      <c r="E585" s="34"/>
      <c r="F585" s="62"/>
      <c r="G585" s="63"/>
      <c r="H585" s="64"/>
      <c r="I585" s="52"/>
    </row>
    <row r="586" spans="1:9" s="4" customFormat="1" ht="14.25" outlineLevel="1">
      <c r="A586" s="34"/>
      <c r="B586" s="34"/>
      <c r="C586" s="35"/>
      <c r="D586" s="61"/>
      <c r="E586" s="34"/>
      <c r="F586" s="62"/>
      <c r="G586" s="63"/>
      <c r="H586" s="64"/>
      <c r="I586" s="52"/>
    </row>
    <row r="587" spans="1:9" s="4" customFormat="1" ht="14.25" outlineLevel="1">
      <c r="A587" s="34"/>
      <c r="B587" s="34"/>
      <c r="C587" s="35"/>
      <c r="D587" s="61"/>
      <c r="E587" s="34"/>
      <c r="F587" s="62"/>
      <c r="G587" s="63"/>
      <c r="H587" s="64"/>
      <c r="I587" s="52"/>
    </row>
    <row r="588" spans="1:9" s="4" customFormat="1" ht="14.25" outlineLevel="1">
      <c r="A588" s="34"/>
      <c r="B588" s="34"/>
      <c r="C588" s="35"/>
      <c r="D588" s="61"/>
      <c r="E588" s="34"/>
      <c r="F588" s="62"/>
      <c r="G588" s="63"/>
      <c r="H588" s="64"/>
      <c r="I588" s="52"/>
    </row>
    <row r="589" spans="1:9" s="4" customFormat="1" ht="14.25" outlineLevel="1">
      <c r="A589" s="34"/>
      <c r="B589" s="34"/>
      <c r="C589" s="35"/>
      <c r="D589" s="61"/>
      <c r="E589" s="34"/>
      <c r="F589" s="62"/>
      <c r="G589" s="63"/>
      <c r="H589" s="64"/>
      <c r="I589" s="52"/>
    </row>
    <row r="590" spans="1:9" s="4" customFormat="1" ht="14.25" outlineLevel="1">
      <c r="A590" s="34"/>
      <c r="B590" s="34"/>
      <c r="C590" s="35"/>
      <c r="D590" s="61"/>
      <c r="E590" s="34"/>
      <c r="F590" s="62"/>
      <c r="G590" s="63"/>
      <c r="H590" s="64"/>
      <c r="I590" s="52"/>
    </row>
    <row r="591" spans="1:9" s="4" customFormat="1" ht="14.25" outlineLevel="1">
      <c r="A591" s="34"/>
      <c r="B591" s="34"/>
      <c r="C591" s="35"/>
      <c r="D591" s="61"/>
      <c r="E591" s="34"/>
      <c r="F591" s="62"/>
      <c r="G591" s="63"/>
      <c r="H591" s="64"/>
      <c r="I591" s="52"/>
    </row>
    <row r="592" spans="1:9" s="4" customFormat="1" ht="14.25" outlineLevel="1">
      <c r="A592" s="34"/>
      <c r="B592" s="34"/>
      <c r="C592" s="35"/>
      <c r="D592" s="61"/>
      <c r="E592" s="34"/>
      <c r="F592" s="62"/>
      <c r="G592" s="63"/>
      <c r="H592" s="64"/>
      <c r="I592" s="52"/>
    </row>
    <row r="593" spans="1:9" s="4" customFormat="1" ht="14.25" outlineLevel="1">
      <c r="A593" s="34"/>
      <c r="B593" s="34"/>
      <c r="C593" s="35"/>
      <c r="D593" s="61"/>
      <c r="E593" s="34"/>
      <c r="F593" s="62"/>
      <c r="G593" s="63"/>
      <c r="H593" s="64"/>
      <c r="I593" s="52"/>
    </row>
    <row r="594" spans="1:9" s="4" customFormat="1" ht="14.25" outlineLevel="1">
      <c r="A594" s="34"/>
      <c r="B594" s="34"/>
      <c r="C594" s="35"/>
      <c r="D594" s="61"/>
      <c r="E594" s="34"/>
      <c r="F594" s="62"/>
      <c r="G594" s="63"/>
      <c r="H594" s="64"/>
      <c r="I594" s="52"/>
    </row>
    <row r="595" spans="1:9" s="4" customFormat="1" ht="14.25" outlineLevel="1">
      <c r="A595" s="34"/>
      <c r="B595" s="34"/>
      <c r="C595" s="35"/>
      <c r="D595" s="61"/>
      <c r="E595" s="34"/>
      <c r="F595" s="62"/>
      <c r="G595" s="63"/>
      <c r="H595" s="64"/>
      <c r="I595" s="52"/>
    </row>
    <row r="596" spans="1:9" s="4" customFormat="1" ht="14.25" outlineLevel="1">
      <c r="A596" s="34"/>
      <c r="B596" s="34"/>
      <c r="C596" s="35"/>
      <c r="D596" s="61"/>
      <c r="E596" s="34"/>
      <c r="F596" s="62"/>
      <c r="G596" s="63"/>
      <c r="H596" s="64"/>
      <c r="I596" s="52"/>
    </row>
    <row r="597" spans="1:9" s="4" customFormat="1" ht="14.25" outlineLevel="1">
      <c r="A597" s="34"/>
      <c r="B597" s="34"/>
      <c r="C597" s="35"/>
      <c r="D597" s="61"/>
      <c r="E597" s="34"/>
      <c r="F597" s="62"/>
      <c r="G597" s="63"/>
      <c r="H597" s="64"/>
      <c r="I597" s="52"/>
    </row>
    <row r="598" spans="1:9" s="4" customFormat="1" ht="14.25" outlineLevel="1">
      <c r="A598" s="34"/>
      <c r="B598" s="34"/>
      <c r="C598" s="35"/>
      <c r="D598" s="61"/>
      <c r="E598" s="34"/>
      <c r="F598" s="62"/>
      <c r="G598" s="63"/>
      <c r="H598" s="64"/>
      <c r="I598" s="52"/>
    </row>
    <row r="599" spans="1:9" s="4" customFormat="1" ht="14.25" outlineLevel="1">
      <c r="A599" s="34"/>
      <c r="B599" s="34"/>
      <c r="C599" s="35"/>
      <c r="D599" s="61"/>
      <c r="E599" s="34"/>
      <c r="F599" s="62"/>
      <c r="G599" s="63"/>
      <c r="H599" s="64"/>
      <c r="I599" s="52"/>
    </row>
    <row r="600" spans="1:9" s="8" customFormat="1" ht="14.25" outlineLevel="1">
      <c r="A600" s="34"/>
      <c r="B600" s="34"/>
      <c r="C600" s="35"/>
      <c r="D600" s="61"/>
      <c r="E600" s="34"/>
      <c r="F600" s="62"/>
      <c r="G600" s="63"/>
      <c r="H600" s="64"/>
      <c r="I600" s="52"/>
    </row>
    <row r="601" spans="1:9" s="4" customFormat="1" ht="14.25" outlineLevel="1">
      <c r="A601" s="34"/>
      <c r="B601" s="34"/>
      <c r="C601" s="35"/>
      <c r="D601" s="61"/>
      <c r="E601" s="34"/>
      <c r="F601" s="62"/>
      <c r="G601" s="63"/>
      <c r="H601" s="64"/>
      <c r="I601" s="52"/>
    </row>
    <row r="602" spans="1:9" s="4" customFormat="1" ht="14.25" outlineLevel="1">
      <c r="A602" s="34"/>
      <c r="B602" s="34"/>
      <c r="C602" s="35"/>
      <c r="D602" s="61"/>
      <c r="E602" s="34"/>
      <c r="F602" s="62"/>
      <c r="G602" s="63"/>
      <c r="H602" s="64"/>
      <c r="I602" s="52"/>
    </row>
    <row r="603" spans="1:9" s="4" customFormat="1" ht="14.25" outlineLevel="1">
      <c r="A603" s="34"/>
      <c r="B603" s="34"/>
      <c r="C603" s="35"/>
      <c r="D603" s="61"/>
      <c r="E603" s="34"/>
      <c r="F603" s="62"/>
      <c r="G603" s="63"/>
      <c r="H603" s="64"/>
      <c r="I603" s="52"/>
    </row>
    <row r="604" spans="1:9" s="4" customFormat="1" ht="14.25" outlineLevel="1">
      <c r="A604" s="34"/>
      <c r="B604" s="34"/>
      <c r="C604" s="35"/>
      <c r="D604" s="61"/>
      <c r="E604" s="34"/>
      <c r="F604" s="62"/>
      <c r="G604" s="63"/>
      <c r="H604" s="64"/>
      <c r="I604" s="52"/>
    </row>
    <row r="605" spans="1:9" s="4" customFormat="1" ht="14.25" outlineLevel="1">
      <c r="A605" s="34"/>
      <c r="B605" s="34"/>
      <c r="C605" s="35"/>
      <c r="D605" s="61"/>
      <c r="E605" s="34"/>
      <c r="F605" s="62"/>
      <c r="G605" s="63"/>
      <c r="H605" s="64"/>
      <c r="I605" s="52"/>
    </row>
    <row r="606" spans="1:9" s="4" customFormat="1" ht="14.25" outlineLevel="1">
      <c r="A606" s="34"/>
      <c r="B606" s="34"/>
      <c r="C606" s="35"/>
      <c r="D606" s="61"/>
      <c r="E606" s="34"/>
      <c r="F606" s="62"/>
      <c r="G606" s="63"/>
      <c r="H606" s="64"/>
      <c r="I606" s="52"/>
    </row>
    <row r="607" spans="1:9" s="4" customFormat="1" ht="14.25" outlineLevel="1">
      <c r="A607" s="34"/>
      <c r="B607" s="34"/>
      <c r="C607" s="35"/>
      <c r="D607" s="61"/>
      <c r="E607" s="34"/>
      <c r="F607" s="62"/>
      <c r="G607" s="63"/>
      <c r="H607" s="64"/>
      <c r="I607" s="52"/>
    </row>
    <row r="608" spans="1:9" s="4" customFormat="1" ht="14.25" outlineLevel="1">
      <c r="A608" s="34"/>
      <c r="B608" s="34"/>
      <c r="C608" s="35"/>
      <c r="D608" s="61"/>
      <c r="E608" s="34"/>
      <c r="F608" s="62"/>
      <c r="G608" s="63"/>
      <c r="H608" s="64"/>
      <c r="I608" s="52"/>
    </row>
    <row r="609" spans="1:9" s="4" customFormat="1" ht="14.25" outlineLevel="1">
      <c r="A609" s="34"/>
      <c r="B609" s="34"/>
      <c r="C609" s="35"/>
      <c r="D609" s="61"/>
      <c r="E609" s="34"/>
      <c r="F609" s="62"/>
      <c r="G609" s="63"/>
      <c r="H609" s="64"/>
      <c r="I609" s="52"/>
    </row>
    <row r="610" spans="1:9" s="8" customFormat="1" ht="14.25" outlineLevel="1">
      <c r="A610" s="34"/>
      <c r="B610" s="34"/>
      <c r="C610" s="35"/>
      <c r="D610" s="61"/>
      <c r="E610" s="34"/>
      <c r="F610" s="62"/>
      <c r="G610" s="63"/>
      <c r="H610" s="64"/>
      <c r="I610" s="52"/>
    </row>
    <row r="611" spans="1:9" s="8" customFormat="1" ht="14.25" outlineLevel="1">
      <c r="A611" s="34"/>
      <c r="B611" s="34"/>
      <c r="C611" s="35"/>
      <c r="D611" s="61"/>
      <c r="E611" s="34"/>
      <c r="F611" s="62"/>
      <c r="G611" s="63"/>
      <c r="H611" s="64"/>
      <c r="I611" s="52"/>
    </row>
    <row r="612" spans="1:9" s="8" customFormat="1" ht="14.25" outlineLevel="1">
      <c r="A612" s="34"/>
      <c r="B612" s="34"/>
      <c r="C612" s="35"/>
      <c r="D612" s="61"/>
      <c r="E612" s="34"/>
      <c r="F612" s="62"/>
      <c r="G612" s="63"/>
      <c r="H612" s="64"/>
      <c r="I612" s="52"/>
    </row>
    <row r="613" spans="1:9" s="8" customFormat="1" ht="14.25" outlineLevel="1">
      <c r="A613" s="34"/>
      <c r="B613" s="34"/>
      <c r="C613" s="35"/>
      <c r="D613" s="61"/>
      <c r="E613" s="34"/>
      <c r="F613" s="62"/>
      <c r="G613" s="63"/>
      <c r="H613" s="64"/>
      <c r="I613" s="52"/>
    </row>
    <row r="614" spans="1:9" s="8" customFormat="1" ht="14.25" outlineLevel="1">
      <c r="A614" s="34"/>
      <c r="B614" s="34"/>
      <c r="C614" s="35"/>
      <c r="D614" s="61"/>
      <c r="E614" s="34"/>
      <c r="F614" s="62"/>
      <c r="G614" s="63"/>
      <c r="H614" s="64"/>
      <c r="I614" s="52"/>
    </row>
    <row r="615" spans="1:9" s="8" customFormat="1" ht="14.25" outlineLevel="1">
      <c r="A615" s="34"/>
      <c r="B615" s="34"/>
      <c r="C615" s="35"/>
      <c r="D615" s="61"/>
      <c r="E615" s="34"/>
      <c r="F615" s="62"/>
      <c r="G615" s="63"/>
      <c r="H615" s="64"/>
      <c r="I615" s="52"/>
    </row>
    <row r="616" spans="1:9" s="8" customFormat="1" ht="14.25" outlineLevel="1">
      <c r="A616" s="34"/>
      <c r="B616" s="34"/>
      <c r="C616" s="35"/>
      <c r="D616" s="61"/>
      <c r="E616" s="34"/>
      <c r="F616" s="62"/>
      <c r="G616" s="63"/>
      <c r="H616" s="64"/>
      <c r="I616" s="52"/>
    </row>
    <row r="617" spans="1:9" s="8" customFormat="1" ht="14.25" outlineLevel="1">
      <c r="A617" s="34"/>
      <c r="B617" s="34"/>
      <c r="C617" s="35"/>
      <c r="D617" s="61"/>
      <c r="E617" s="34"/>
      <c r="F617" s="62"/>
      <c r="G617" s="63"/>
      <c r="H617" s="64"/>
      <c r="I617" s="52"/>
    </row>
    <row r="618" spans="1:9" s="4" customFormat="1" ht="14.25" outlineLevel="1">
      <c r="A618" s="34"/>
      <c r="B618" s="34"/>
      <c r="C618" s="35"/>
      <c r="D618" s="61"/>
      <c r="E618" s="34"/>
      <c r="F618" s="62"/>
      <c r="G618" s="63"/>
      <c r="H618" s="64"/>
      <c r="I618" s="52"/>
    </row>
    <row r="619" ht="12.75" outlineLevel="1"/>
    <row r="620" spans="1:9" s="9" customFormat="1" ht="12.75" outlineLevel="1">
      <c r="A620" s="34"/>
      <c r="B620" s="34"/>
      <c r="C620" s="35"/>
      <c r="D620" s="61"/>
      <c r="E620" s="34"/>
      <c r="F620" s="62"/>
      <c r="G620" s="63"/>
      <c r="H620" s="64"/>
      <c r="I620" s="52"/>
    </row>
    <row r="621" spans="1:9" s="9" customFormat="1" ht="12.75" outlineLevel="1">
      <c r="A621" s="34"/>
      <c r="B621" s="34"/>
      <c r="C621" s="35"/>
      <c r="D621" s="61"/>
      <c r="E621" s="34"/>
      <c r="F621" s="62"/>
      <c r="G621" s="63"/>
      <c r="H621" s="64"/>
      <c r="I621" s="52"/>
    </row>
    <row r="622" spans="1:9" s="9" customFormat="1" ht="12.75" outlineLevel="1">
      <c r="A622" s="34"/>
      <c r="B622" s="34"/>
      <c r="C622" s="35"/>
      <c r="D622" s="61"/>
      <c r="E622" s="34"/>
      <c r="F622" s="62"/>
      <c r="G622" s="63"/>
      <c r="H622" s="64"/>
      <c r="I622" s="52"/>
    </row>
    <row r="623" spans="1:9" s="9" customFormat="1" ht="12.75" outlineLevel="1">
      <c r="A623" s="34"/>
      <c r="B623" s="34"/>
      <c r="C623" s="35"/>
      <c r="D623" s="61"/>
      <c r="E623" s="34"/>
      <c r="F623" s="62"/>
      <c r="G623" s="63"/>
      <c r="H623" s="64"/>
      <c r="I623" s="52"/>
    </row>
    <row r="624" spans="1:9" s="9" customFormat="1" ht="12.75" outlineLevel="1">
      <c r="A624" s="34"/>
      <c r="B624" s="34"/>
      <c r="C624" s="35"/>
      <c r="D624" s="61"/>
      <c r="E624" s="34"/>
      <c r="F624" s="62"/>
      <c r="G624" s="63"/>
      <c r="H624" s="64"/>
      <c r="I624" s="52"/>
    </row>
    <row r="625" spans="1:9" s="9" customFormat="1" ht="12.75" outlineLevel="1">
      <c r="A625" s="34"/>
      <c r="B625" s="34"/>
      <c r="C625" s="35"/>
      <c r="D625" s="61"/>
      <c r="E625" s="34"/>
      <c r="F625" s="62"/>
      <c r="G625" s="63"/>
      <c r="H625" s="64"/>
      <c r="I625" s="52"/>
    </row>
    <row r="626" ht="12.75" outlineLevel="1"/>
    <row r="627" ht="12.75" outlineLevel="1"/>
    <row r="628" ht="12.75" outlineLevel="1"/>
    <row r="629" ht="12.75" outlineLevel="1"/>
    <row r="630" ht="12.75" outlineLevel="1"/>
    <row r="631" ht="12.75" outlineLevel="1"/>
    <row r="632" spans="1:9" s="5" customFormat="1" ht="12.75" outlineLevel="1">
      <c r="A632" s="34"/>
      <c r="B632" s="34"/>
      <c r="C632" s="35"/>
      <c r="D632" s="61"/>
      <c r="E632" s="34"/>
      <c r="F632" s="62"/>
      <c r="G632" s="63"/>
      <c r="H632" s="64"/>
      <c r="I632" s="52"/>
    </row>
    <row r="633" spans="1:9" s="5" customFormat="1" ht="12.75" outlineLevel="1">
      <c r="A633" s="34"/>
      <c r="B633" s="34"/>
      <c r="C633" s="35"/>
      <c r="D633" s="61"/>
      <c r="E633" s="34"/>
      <c r="F633" s="62"/>
      <c r="G633" s="63"/>
      <c r="H633" s="64"/>
      <c r="I633" s="52"/>
    </row>
    <row r="634" ht="12.75" outlineLevel="1"/>
    <row r="635" ht="12.75" outlineLevel="1"/>
    <row r="636" ht="12.75" outlineLevel="1"/>
    <row r="637" ht="12.75" outlineLevel="1"/>
    <row r="638" spans="1:9" s="4" customFormat="1" ht="14.25" outlineLevel="1">
      <c r="A638" s="34"/>
      <c r="B638" s="34"/>
      <c r="C638" s="35"/>
      <c r="D638" s="61"/>
      <c r="E638" s="34"/>
      <c r="F638" s="62"/>
      <c r="G638" s="63"/>
      <c r="H638" s="64"/>
      <c r="I638" s="52"/>
    </row>
    <row r="639" spans="1:9" s="4" customFormat="1" ht="14.25" outlineLevel="1">
      <c r="A639" s="34"/>
      <c r="B639" s="34"/>
      <c r="C639" s="35"/>
      <c r="D639" s="61"/>
      <c r="E639" s="34"/>
      <c r="F639" s="62"/>
      <c r="G639" s="63"/>
      <c r="H639" s="64"/>
      <c r="I639" s="52"/>
    </row>
    <row r="640" spans="1:9" s="4" customFormat="1" ht="14.25" outlineLevel="1">
      <c r="A640" s="34"/>
      <c r="B640" s="34"/>
      <c r="C640" s="35"/>
      <c r="D640" s="61"/>
      <c r="E640" s="34"/>
      <c r="F640" s="62"/>
      <c r="G640" s="63"/>
      <c r="H640" s="64"/>
      <c r="I640" s="52"/>
    </row>
    <row r="641" spans="1:9" s="5" customFormat="1" ht="12.75" outlineLevel="1">
      <c r="A641" s="34"/>
      <c r="B641" s="34"/>
      <c r="C641" s="35"/>
      <c r="D641" s="61"/>
      <c r="E641" s="34"/>
      <c r="F641" s="62"/>
      <c r="G641" s="63"/>
      <c r="H641" s="64"/>
      <c r="I641" s="52"/>
    </row>
    <row r="642" spans="1:9" s="5" customFormat="1" ht="12.75" outlineLevel="1">
      <c r="A642" s="34"/>
      <c r="B642" s="34"/>
      <c r="C642" s="35"/>
      <c r="D642" s="61"/>
      <c r="E642" s="34"/>
      <c r="F642" s="62"/>
      <c r="G642" s="63"/>
      <c r="H642" s="64"/>
      <c r="I642" s="52"/>
    </row>
    <row r="643" spans="1:9" s="4" customFormat="1" ht="14.25" outlineLevel="1">
      <c r="A643" s="34"/>
      <c r="B643" s="34"/>
      <c r="C643" s="35"/>
      <c r="D643" s="61"/>
      <c r="E643" s="34"/>
      <c r="F643" s="62"/>
      <c r="G643" s="63"/>
      <c r="H643" s="64"/>
      <c r="I643" s="52"/>
    </row>
    <row r="644" spans="1:9" s="4" customFormat="1" ht="14.25" outlineLevel="1">
      <c r="A644" s="34"/>
      <c r="B644" s="34"/>
      <c r="C644" s="35"/>
      <c r="D644" s="61"/>
      <c r="E644" s="34"/>
      <c r="F644" s="62"/>
      <c r="G644" s="63"/>
      <c r="H644" s="64"/>
      <c r="I644" s="52"/>
    </row>
    <row r="645" spans="1:9" s="4" customFormat="1" ht="14.25" outlineLevel="1">
      <c r="A645" s="34"/>
      <c r="B645" s="34"/>
      <c r="C645" s="35"/>
      <c r="D645" s="61"/>
      <c r="E645" s="34"/>
      <c r="F645" s="62"/>
      <c r="G645" s="63"/>
      <c r="H645" s="64"/>
      <c r="I645" s="52"/>
    </row>
    <row r="646" spans="1:9" s="4" customFormat="1" ht="14.25" outlineLevel="1">
      <c r="A646" s="34"/>
      <c r="B646" s="34"/>
      <c r="C646" s="35"/>
      <c r="D646" s="61"/>
      <c r="E646" s="34"/>
      <c r="F646" s="62"/>
      <c r="G646" s="63"/>
      <c r="H646" s="64"/>
      <c r="I646" s="52"/>
    </row>
    <row r="647" spans="1:9" s="4" customFormat="1" ht="14.25" outlineLevel="1">
      <c r="A647" s="34"/>
      <c r="B647" s="34"/>
      <c r="C647" s="35"/>
      <c r="D647" s="61"/>
      <c r="E647" s="34"/>
      <c r="F647" s="62"/>
      <c r="G647" s="63"/>
      <c r="H647" s="64"/>
      <c r="I647" s="52"/>
    </row>
    <row r="648" spans="1:9" s="4" customFormat="1" ht="14.25" outlineLevel="1">
      <c r="A648" s="34"/>
      <c r="B648" s="34"/>
      <c r="C648" s="35"/>
      <c r="D648" s="61"/>
      <c r="E648" s="34"/>
      <c r="F648" s="62"/>
      <c r="G648" s="63"/>
      <c r="H648" s="64"/>
      <c r="I648" s="52"/>
    </row>
    <row r="649" spans="1:9" s="4" customFormat="1" ht="14.25" outlineLevel="1">
      <c r="A649" s="34"/>
      <c r="B649" s="34"/>
      <c r="C649" s="35"/>
      <c r="D649" s="61"/>
      <c r="E649" s="34"/>
      <c r="F649" s="62"/>
      <c r="G649" s="63"/>
      <c r="H649" s="64"/>
      <c r="I649" s="52"/>
    </row>
    <row r="650" spans="1:9" s="4" customFormat="1" ht="14.25" outlineLevel="1">
      <c r="A650" s="34"/>
      <c r="B650" s="34"/>
      <c r="C650" s="35"/>
      <c r="D650" s="61"/>
      <c r="E650" s="34"/>
      <c r="F650" s="62"/>
      <c r="G650" s="63"/>
      <c r="H650" s="64"/>
      <c r="I650" s="52"/>
    </row>
    <row r="651" spans="1:9" s="4" customFormat="1" ht="14.25" outlineLevel="1">
      <c r="A651" s="34"/>
      <c r="B651" s="34"/>
      <c r="C651" s="35"/>
      <c r="D651" s="61"/>
      <c r="E651" s="34"/>
      <c r="F651" s="62"/>
      <c r="G651" s="63"/>
      <c r="H651" s="64"/>
      <c r="I651" s="52"/>
    </row>
    <row r="652" spans="1:9" s="4" customFormat="1" ht="14.25" outlineLevel="1">
      <c r="A652" s="34"/>
      <c r="B652" s="34"/>
      <c r="C652" s="35"/>
      <c r="D652" s="61"/>
      <c r="E652" s="34"/>
      <c r="F652" s="62"/>
      <c r="G652" s="63"/>
      <c r="H652" s="64"/>
      <c r="I652" s="52"/>
    </row>
    <row r="653" spans="1:9" s="4" customFormat="1" ht="14.25" outlineLevel="1">
      <c r="A653" s="34"/>
      <c r="B653" s="34"/>
      <c r="C653" s="35"/>
      <c r="D653" s="61"/>
      <c r="E653" s="34"/>
      <c r="F653" s="62"/>
      <c r="G653" s="63"/>
      <c r="H653" s="64"/>
      <c r="I653" s="52"/>
    </row>
    <row r="654" spans="1:9" s="4" customFormat="1" ht="14.25" outlineLevel="1">
      <c r="A654" s="34"/>
      <c r="B654" s="34"/>
      <c r="C654" s="35"/>
      <c r="D654" s="61"/>
      <c r="E654" s="34"/>
      <c r="F654" s="62"/>
      <c r="G654" s="63"/>
      <c r="H654" s="64"/>
      <c r="I654" s="52"/>
    </row>
    <row r="655" spans="1:9" s="4" customFormat="1" ht="14.25" outlineLevel="1">
      <c r="A655" s="34"/>
      <c r="B655" s="34"/>
      <c r="C655" s="35"/>
      <c r="D655" s="61"/>
      <c r="E655" s="34"/>
      <c r="F655" s="62"/>
      <c r="G655" s="63"/>
      <c r="H655" s="64"/>
      <c r="I655" s="52"/>
    </row>
    <row r="656" spans="1:9" s="4" customFormat="1" ht="14.25" outlineLevel="1">
      <c r="A656" s="34"/>
      <c r="B656" s="34"/>
      <c r="C656" s="35"/>
      <c r="D656" s="61"/>
      <c r="E656" s="34"/>
      <c r="F656" s="62"/>
      <c r="G656" s="63"/>
      <c r="H656" s="64"/>
      <c r="I656" s="52"/>
    </row>
    <row r="657" ht="12.75" outlineLevel="1"/>
    <row r="658" ht="12.75" outlineLevel="1"/>
    <row r="659" ht="12.75" outlineLevel="1"/>
    <row r="660" ht="12.75" outlineLevel="1"/>
    <row r="661" ht="12.75" outlineLevel="1"/>
    <row r="662" ht="12.75" outlineLevel="1"/>
    <row r="663" ht="12.75" outlineLevel="1"/>
    <row r="664" ht="12.75" outlineLevel="1"/>
    <row r="665" ht="12.75" outlineLevel="1"/>
    <row r="666" ht="12.75" outlineLevel="1"/>
    <row r="667" spans="1:9" s="4" customFormat="1" ht="14.25" outlineLevel="1">
      <c r="A667" s="34"/>
      <c r="B667" s="34"/>
      <c r="C667" s="35"/>
      <c r="D667" s="61"/>
      <c r="E667" s="34"/>
      <c r="F667" s="62"/>
      <c r="G667" s="63"/>
      <c r="H667" s="64"/>
      <c r="I667" s="52"/>
    </row>
    <row r="668" spans="1:9" s="4" customFormat="1" ht="14.25" outlineLevel="1">
      <c r="A668" s="34"/>
      <c r="B668" s="34"/>
      <c r="C668" s="35"/>
      <c r="D668" s="61"/>
      <c r="E668" s="34"/>
      <c r="F668" s="62"/>
      <c r="G668" s="63"/>
      <c r="H668" s="64"/>
      <c r="I668" s="52"/>
    </row>
    <row r="669" spans="1:9" s="4" customFormat="1" ht="14.25" outlineLevel="1">
      <c r="A669" s="34"/>
      <c r="B669" s="34"/>
      <c r="C669" s="35"/>
      <c r="D669" s="61"/>
      <c r="E669" s="34"/>
      <c r="F669" s="62"/>
      <c r="G669" s="63"/>
      <c r="H669" s="64"/>
      <c r="I669" s="52"/>
    </row>
    <row r="670" spans="1:9" s="4" customFormat="1" ht="14.25" outlineLevel="1">
      <c r="A670" s="34"/>
      <c r="B670" s="34"/>
      <c r="C670" s="35"/>
      <c r="D670" s="61"/>
      <c r="E670" s="34"/>
      <c r="F670" s="62"/>
      <c r="G670" s="63"/>
      <c r="H670" s="64"/>
      <c r="I670" s="52"/>
    </row>
    <row r="671" spans="1:9" s="4" customFormat="1" ht="14.25" outlineLevel="1">
      <c r="A671" s="34"/>
      <c r="B671" s="34"/>
      <c r="C671" s="35"/>
      <c r="D671" s="61"/>
      <c r="E671" s="34"/>
      <c r="F671" s="62"/>
      <c r="G671" s="63"/>
      <c r="H671" s="64"/>
      <c r="I671" s="52"/>
    </row>
    <row r="672" ht="12.75" outlineLevel="1"/>
    <row r="673" spans="1:9" s="4" customFormat="1" ht="14.25" outlineLevel="1">
      <c r="A673" s="34"/>
      <c r="B673" s="34"/>
      <c r="C673" s="35"/>
      <c r="D673" s="61"/>
      <c r="E673" s="34"/>
      <c r="F673" s="62"/>
      <c r="G673" s="63"/>
      <c r="H673" s="64"/>
      <c r="I673" s="52"/>
    </row>
    <row r="674" ht="12.75" outlineLevel="1"/>
    <row r="675" spans="1:9" s="4" customFormat="1" ht="14.25" outlineLevel="1">
      <c r="A675" s="34"/>
      <c r="B675" s="34"/>
      <c r="C675" s="35"/>
      <c r="D675" s="61"/>
      <c r="E675" s="34"/>
      <c r="F675" s="62"/>
      <c r="G675" s="63"/>
      <c r="H675" s="64"/>
      <c r="I675" s="52"/>
    </row>
    <row r="676" spans="1:9" s="4" customFormat="1" ht="14.25" outlineLevel="1">
      <c r="A676" s="34"/>
      <c r="B676" s="34"/>
      <c r="C676" s="35"/>
      <c r="D676" s="61"/>
      <c r="E676" s="34"/>
      <c r="F676" s="62"/>
      <c r="G676" s="63"/>
      <c r="H676" s="64"/>
      <c r="I676" s="52"/>
    </row>
    <row r="677" spans="1:9" s="4" customFormat="1" ht="14.25" outlineLevel="1">
      <c r="A677" s="34"/>
      <c r="B677" s="34"/>
      <c r="C677" s="35"/>
      <c r="D677" s="61"/>
      <c r="E677" s="34"/>
      <c r="F677" s="62"/>
      <c r="G677" s="63"/>
      <c r="H677" s="64"/>
      <c r="I677" s="52"/>
    </row>
    <row r="678" spans="1:9" s="4" customFormat="1" ht="14.25" outlineLevel="1">
      <c r="A678" s="34"/>
      <c r="B678" s="34"/>
      <c r="C678" s="35"/>
      <c r="D678" s="61"/>
      <c r="E678" s="34"/>
      <c r="F678" s="62"/>
      <c r="G678" s="63"/>
      <c r="H678" s="64"/>
      <c r="I678" s="52"/>
    </row>
    <row r="679" spans="1:9" s="4" customFormat="1" ht="14.25" outlineLevel="1">
      <c r="A679" s="34"/>
      <c r="B679" s="34"/>
      <c r="C679" s="35"/>
      <c r="D679" s="61"/>
      <c r="E679" s="34"/>
      <c r="F679" s="62"/>
      <c r="G679" s="63"/>
      <c r="H679" s="64"/>
      <c r="I679" s="52"/>
    </row>
    <row r="680" spans="1:9" s="4" customFormat="1" ht="14.25" outlineLevel="1">
      <c r="A680" s="34"/>
      <c r="B680" s="34"/>
      <c r="C680" s="35"/>
      <c r="D680" s="61"/>
      <c r="E680" s="34"/>
      <c r="F680" s="62"/>
      <c r="G680" s="63"/>
      <c r="H680" s="64"/>
      <c r="I680" s="52"/>
    </row>
    <row r="681" spans="1:9" s="4" customFormat="1" ht="14.25" outlineLevel="1">
      <c r="A681" s="34"/>
      <c r="B681" s="34"/>
      <c r="C681" s="35"/>
      <c r="D681" s="61"/>
      <c r="E681" s="34"/>
      <c r="F681" s="62"/>
      <c r="G681" s="63"/>
      <c r="H681" s="64"/>
      <c r="I681" s="52"/>
    </row>
    <row r="682" spans="1:9" s="4" customFormat="1" ht="14.25" outlineLevel="1">
      <c r="A682" s="34"/>
      <c r="B682" s="34"/>
      <c r="C682" s="35"/>
      <c r="D682" s="61"/>
      <c r="E682" s="34"/>
      <c r="F682" s="62"/>
      <c r="G682" s="63"/>
      <c r="H682" s="64"/>
      <c r="I682" s="52"/>
    </row>
    <row r="683" spans="1:9" s="4" customFormat="1" ht="14.25" outlineLevel="1">
      <c r="A683" s="34"/>
      <c r="B683" s="34"/>
      <c r="C683" s="35"/>
      <c r="D683" s="61"/>
      <c r="E683" s="34"/>
      <c r="F683" s="62"/>
      <c r="G683" s="63"/>
      <c r="H683" s="64"/>
      <c r="I683" s="52"/>
    </row>
    <row r="684" spans="1:9" s="4" customFormat="1" ht="14.25" outlineLevel="1">
      <c r="A684" s="34"/>
      <c r="B684" s="34"/>
      <c r="C684" s="35"/>
      <c r="D684" s="61"/>
      <c r="E684" s="34"/>
      <c r="F684" s="62"/>
      <c r="G684" s="63"/>
      <c r="H684" s="64"/>
      <c r="I684" s="52"/>
    </row>
    <row r="685" spans="1:9" s="4" customFormat="1" ht="14.25" outlineLevel="1">
      <c r="A685" s="34"/>
      <c r="B685" s="34"/>
      <c r="C685" s="35"/>
      <c r="D685" s="61"/>
      <c r="E685" s="34"/>
      <c r="F685" s="62"/>
      <c r="G685" s="63"/>
      <c r="H685" s="64"/>
      <c r="I685" s="52"/>
    </row>
    <row r="686" spans="1:9" s="4" customFormat="1" ht="14.25" outlineLevel="1">
      <c r="A686" s="34"/>
      <c r="B686" s="34"/>
      <c r="C686" s="35"/>
      <c r="D686" s="61"/>
      <c r="E686" s="34"/>
      <c r="F686" s="62"/>
      <c r="G686" s="63"/>
      <c r="H686" s="64"/>
      <c r="I686" s="52"/>
    </row>
    <row r="687" spans="1:9" s="4" customFormat="1" ht="14.25" outlineLevel="1">
      <c r="A687" s="34"/>
      <c r="B687" s="34"/>
      <c r="C687" s="35"/>
      <c r="D687" s="61"/>
      <c r="E687" s="34"/>
      <c r="F687" s="62"/>
      <c r="G687" s="63"/>
      <c r="H687" s="64"/>
      <c r="I687" s="52"/>
    </row>
    <row r="688" spans="1:9" s="4" customFormat="1" ht="14.25" outlineLevel="1">
      <c r="A688" s="34"/>
      <c r="B688" s="34"/>
      <c r="C688" s="35"/>
      <c r="D688" s="61"/>
      <c r="E688" s="34"/>
      <c r="F688" s="62"/>
      <c r="G688" s="63"/>
      <c r="H688" s="64"/>
      <c r="I688" s="52"/>
    </row>
    <row r="689" spans="1:9" s="4" customFormat="1" ht="14.25" outlineLevel="1">
      <c r="A689" s="34"/>
      <c r="B689" s="34"/>
      <c r="C689" s="35"/>
      <c r="D689" s="61"/>
      <c r="E689" s="34"/>
      <c r="F689" s="62"/>
      <c r="G689" s="63"/>
      <c r="H689" s="64"/>
      <c r="I689" s="52"/>
    </row>
    <row r="690" spans="1:9" s="4" customFormat="1" ht="14.25" outlineLevel="1">
      <c r="A690" s="34"/>
      <c r="B690" s="34"/>
      <c r="C690" s="35"/>
      <c r="D690" s="61"/>
      <c r="E690" s="34"/>
      <c r="F690" s="62"/>
      <c r="G690" s="63"/>
      <c r="H690" s="64"/>
      <c r="I690" s="52"/>
    </row>
    <row r="691" spans="1:9" s="4" customFormat="1" ht="14.25" outlineLevel="1">
      <c r="A691" s="34"/>
      <c r="B691" s="34"/>
      <c r="C691" s="35"/>
      <c r="D691" s="61"/>
      <c r="E691" s="34"/>
      <c r="F691" s="62"/>
      <c r="G691" s="63"/>
      <c r="H691" s="64"/>
      <c r="I691" s="52"/>
    </row>
    <row r="692" spans="1:9" s="4" customFormat="1" ht="14.25" outlineLevel="1">
      <c r="A692" s="34"/>
      <c r="B692" s="34"/>
      <c r="C692" s="35"/>
      <c r="D692" s="61"/>
      <c r="E692" s="34"/>
      <c r="F692" s="62"/>
      <c r="G692" s="63"/>
      <c r="H692" s="64"/>
      <c r="I692" s="52"/>
    </row>
    <row r="693" ht="12.75" outlineLevel="1"/>
    <row r="694" ht="12.75" outlineLevel="1"/>
    <row r="695" ht="12.75" outlineLevel="1"/>
    <row r="696" ht="12.75" outlineLevel="1"/>
    <row r="697" ht="12.75" outlineLevel="1"/>
    <row r="698" ht="12.75" outlineLevel="1"/>
    <row r="699" spans="1:9" s="5" customFormat="1" ht="12.75" outlineLevel="1">
      <c r="A699" s="34"/>
      <c r="B699" s="34"/>
      <c r="C699" s="35"/>
      <c r="D699" s="61"/>
      <c r="E699" s="34"/>
      <c r="F699" s="62"/>
      <c r="G699" s="63"/>
      <c r="H699" s="64"/>
      <c r="I699" s="52"/>
    </row>
    <row r="700" spans="1:9" s="5" customFormat="1" ht="12.75" outlineLevel="1">
      <c r="A700" s="34"/>
      <c r="B700" s="34"/>
      <c r="C700" s="35"/>
      <c r="D700" s="61"/>
      <c r="E700" s="34"/>
      <c r="F700" s="62"/>
      <c r="G700" s="63"/>
      <c r="H700" s="64"/>
      <c r="I700" s="52"/>
    </row>
    <row r="701" spans="1:9" s="5" customFormat="1" ht="12.75" outlineLevel="1">
      <c r="A701" s="34"/>
      <c r="B701" s="34"/>
      <c r="C701" s="35"/>
      <c r="D701" s="61"/>
      <c r="E701" s="34"/>
      <c r="F701" s="62"/>
      <c r="G701" s="63"/>
      <c r="H701" s="64"/>
      <c r="I701" s="52"/>
    </row>
    <row r="702" ht="12.75" outlineLevel="1"/>
    <row r="703" ht="12.75" outlineLevel="1"/>
    <row r="704" ht="12.75" outlineLevel="1"/>
    <row r="705" ht="12.75" outlineLevel="1"/>
    <row r="706" ht="12.75" outlineLevel="1"/>
    <row r="707" spans="1:9" s="5" customFormat="1" ht="12.75" outlineLevel="1">
      <c r="A707" s="34"/>
      <c r="B707" s="34"/>
      <c r="C707" s="35"/>
      <c r="D707" s="61"/>
      <c r="E707" s="34"/>
      <c r="F707" s="62"/>
      <c r="G707" s="63"/>
      <c r="H707" s="64"/>
      <c r="I707" s="52"/>
    </row>
    <row r="708" spans="1:9" s="4" customFormat="1" ht="14.25" outlineLevel="1">
      <c r="A708" s="34"/>
      <c r="B708" s="34"/>
      <c r="C708" s="35"/>
      <c r="D708" s="61"/>
      <c r="E708" s="34"/>
      <c r="F708" s="62"/>
      <c r="G708" s="63"/>
      <c r="H708" s="64"/>
      <c r="I708" s="52"/>
    </row>
    <row r="709" spans="1:9" s="4" customFormat="1" ht="14.25" outlineLevel="1">
      <c r="A709" s="34"/>
      <c r="B709" s="34"/>
      <c r="C709" s="35"/>
      <c r="D709" s="61"/>
      <c r="E709" s="34"/>
      <c r="F709" s="62"/>
      <c r="G709" s="63"/>
      <c r="H709" s="64"/>
      <c r="I709" s="52"/>
    </row>
    <row r="710" spans="1:9" s="4" customFormat="1" ht="14.25" outlineLevel="1">
      <c r="A710" s="34"/>
      <c r="B710" s="34"/>
      <c r="C710" s="35"/>
      <c r="D710" s="61"/>
      <c r="E710" s="34"/>
      <c r="F710" s="62"/>
      <c r="G710" s="63"/>
      <c r="H710" s="64"/>
      <c r="I710" s="52"/>
    </row>
    <row r="711" spans="1:9" s="4" customFormat="1" ht="14.25" outlineLevel="1">
      <c r="A711" s="34"/>
      <c r="B711" s="34"/>
      <c r="C711" s="35"/>
      <c r="D711" s="61"/>
      <c r="E711" s="34"/>
      <c r="F711" s="62"/>
      <c r="G711" s="63"/>
      <c r="H711" s="64"/>
      <c r="I711" s="52"/>
    </row>
    <row r="712" spans="1:9" s="4" customFormat="1" ht="14.25" outlineLevel="1">
      <c r="A712" s="34"/>
      <c r="B712" s="34"/>
      <c r="C712" s="35"/>
      <c r="D712" s="61"/>
      <c r="E712" s="34"/>
      <c r="F712" s="62"/>
      <c r="G712" s="63"/>
      <c r="H712" s="64"/>
      <c r="I712" s="52"/>
    </row>
    <row r="713" spans="1:9" s="4" customFormat="1" ht="14.25" outlineLevel="1">
      <c r="A713" s="34"/>
      <c r="B713" s="34"/>
      <c r="C713" s="35"/>
      <c r="D713" s="61"/>
      <c r="E713" s="34"/>
      <c r="F713" s="62"/>
      <c r="G713" s="63"/>
      <c r="H713" s="64"/>
      <c r="I713" s="52"/>
    </row>
    <row r="714" ht="12.75" outlineLevel="1"/>
    <row r="715" ht="12.75" outlineLevel="1"/>
    <row r="716" spans="1:9" s="5" customFormat="1" ht="12.75" outlineLevel="1">
      <c r="A716" s="34"/>
      <c r="B716" s="34"/>
      <c r="C716" s="35"/>
      <c r="D716" s="61"/>
      <c r="E716" s="34"/>
      <c r="F716" s="62"/>
      <c r="G716" s="63"/>
      <c r="H716" s="64"/>
      <c r="I716" s="52"/>
    </row>
    <row r="717" ht="12.75" outlineLevel="1"/>
    <row r="718" spans="1:9" s="4" customFormat="1" ht="14.25" outlineLevel="1">
      <c r="A718" s="34"/>
      <c r="B718" s="34"/>
      <c r="C718" s="35"/>
      <c r="D718" s="61"/>
      <c r="E718" s="34"/>
      <c r="F718" s="62"/>
      <c r="G718" s="63"/>
      <c r="H718" s="64"/>
      <c r="I718" s="52"/>
    </row>
    <row r="719" ht="12.75" outlineLevel="1"/>
    <row r="720" ht="12.75" outlineLevel="1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</sheetData>
  <sheetProtection password="C805" sheet="1" formatCells="0" formatColumns="0" formatRows="0" insertColumns="0" insertRows="0" deleteColumns="0" deleteRows="0"/>
  <autoFilter ref="A13:I13"/>
  <mergeCells count="11">
    <mergeCell ref="A266:B266"/>
    <mergeCell ref="D4:I4"/>
    <mergeCell ref="G265:H265"/>
    <mergeCell ref="G266:H266"/>
    <mergeCell ref="C11:D11"/>
    <mergeCell ref="A1:I1"/>
    <mergeCell ref="A2:I2"/>
    <mergeCell ref="A3:I3"/>
    <mergeCell ref="C5:D5"/>
    <mergeCell ref="C7:D7"/>
    <mergeCell ref="C9:D9"/>
  </mergeCells>
  <dataValidations count="3">
    <dataValidation allowBlank="1" showInputMessage="1" showErrorMessage="1" prompt="A entrada de quantidades é feita na coluna AJ se acompanhamento por BM, ou na aba &quot;Memória de Cálculo/PLQ&quot; se acompanhamento por PLE." sqref="F16:F18 F20 F22:F27 F263:F264 F29 F32:F39 F42:F43 F46:F61 F64:F100 F247:F260 F119:F123 F125:F130 F116 F132:F136 F138:F140 F143:F163 F171:F183 F185:F227 F229:F245 F166:F168 F103:F113"/>
    <dataValidation type="decimal" operator="greaterThan" allowBlank="1" showErrorMessage="1" error="Apenas números decimais maiores que zero." sqref="G16:G18 G20 G22:G27 G263:G264 G29 G32:G39 G42:G43 G46:G61 G64:G100 G247:G260 G119:G123 G125:G130 G116 G132:G136 G138:G140 G143:G163 G171:G183 G185:G227 G229:G245 G166:G168 G103:G113">
      <formula1>0</formula1>
    </dataValidation>
    <dataValidation type="list" allowBlank="1" sqref="B16:B31 B40:B264 C32:C39">
      <formula1>"SINAPI,SINAPI-I,SICRO,Composição,Cotação"</formula1>
      <formula2>0</formula2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9" scale="76" r:id="rId1"/>
  <headerFooter alignWithMargins="0">
    <oddFooter>&amp;R&amp;9PÁG. &amp;P/&amp;N</oddFooter>
  </headerFooter>
  <rowBreaks count="1" manualBreakCount="1">
    <brk id="238" max="8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3">
      <selection activeCell="D17" sqref="D17"/>
    </sheetView>
  </sheetViews>
  <sheetFormatPr defaultColWidth="9.140625" defaultRowHeight="12.75"/>
  <cols>
    <col min="1" max="1" width="15.57421875" style="144" customWidth="1"/>
    <col min="2" max="2" width="67.7109375" style="144" customWidth="1"/>
    <col min="3" max="3" width="19.57421875" style="144" bestFit="1" customWidth="1"/>
    <col min="4" max="4" width="27.28125" style="144" bestFit="1" customWidth="1"/>
    <col min="5" max="5" width="19.7109375" style="144" bestFit="1" customWidth="1"/>
    <col min="6" max="16384" width="9.140625" style="144" customWidth="1"/>
  </cols>
  <sheetData>
    <row r="1" spans="1:5" ht="30">
      <c r="A1" s="319"/>
      <c r="B1" s="320"/>
      <c r="C1" s="320"/>
      <c r="D1" s="320"/>
      <c r="E1" s="320"/>
    </row>
    <row r="2" spans="1:5" ht="12.75">
      <c r="A2" s="319"/>
      <c r="B2" s="321"/>
      <c r="C2" s="321"/>
      <c r="D2" s="321"/>
      <c r="E2" s="321"/>
    </row>
    <row r="3" spans="1:5" ht="12.75">
      <c r="A3" s="319"/>
      <c r="B3" s="321"/>
      <c r="C3" s="321"/>
      <c r="D3" s="321"/>
      <c r="E3" s="321"/>
    </row>
    <row r="4" spans="1:5" ht="18">
      <c r="A4" s="319"/>
      <c r="B4" s="322"/>
      <c r="C4" s="322"/>
      <c r="D4" s="322"/>
      <c r="E4" s="322"/>
    </row>
    <row r="5" spans="1:5" ht="13.5" thickBot="1">
      <c r="A5" s="319"/>
      <c r="B5" s="145"/>
      <c r="C5" s="146"/>
      <c r="D5" s="146"/>
      <c r="E5" s="146"/>
    </row>
    <row r="6" spans="1:5" ht="38.25" customHeight="1">
      <c r="A6" s="158" t="s">
        <v>0</v>
      </c>
      <c r="B6" s="323" t="s">
        <v>322</v>
      </c>
      <c r="C6" s="323"/>
      <c r="D6" s="323"/>
      <c r="E6" s="324"/>
    </row>
    <row r="7" spans="1:5" ht="4.5" customHeight="1">
      <c r="A7" s="159"/>
      <c r="B7" s="160"/>
      <c r="C7" s="161"/>
      <c r="D7" s="161"/>
      <c r="E7" s="162"/>
    </row>
    <row r="8" spans="1:6" ht="15.75">
      <c r="A8" s="327" t="s">
        <v>577</v>
      </c>
      <c r="B8" s="328"/>
      <c r="C8" s="164"/>
      <c r="D8" s="165"/>
      <c r="E8" s="77"/>
      <c r="F8" s="147"/>
    </row>
    <row r="9" spans="1:5" ht="5.25" customHeight="1">
      <c r="A9" s="159"/>
      <c r="B9" s="160"/>
      <c r="C9" s="164"/>
      <c r="D9" s="166"/>
      <c r="E9" s="167"/>
    </row>
    <row r="10" spans="1:5" ht="43.5" customHeight="1">
      <c r="A10" s="83" t="s">
        <v>2</v>
      </c>
      <c r="B10" s="163" t="s">
        <v>324</v>
      </c>
      <c r="C10" s="164"/>
      <c r="D10" s="165" t="s">
        <v>3</v>
      </c>
      <c r="E10" s="168">
        <f>'Orçamento novo'!H9</f>
        <v>0</v>
      </c>
    </row>
    <row r="11" spans="1:5" ht="4.5" customHeight="1">
      <c r="A11" s="83"/>
      <c r="B11" s="160"/>
      <c r="C11" s="164"/>
      <c r="D11" s="166"/>
      <c r="E11" s="167"/>
    </row>
    <row r="12" spans="1:6" ht="45.75" customHeight="1">
      <c r="A12" s="83" t="s">
        <v>21</v>
      </c>
      <c r="B12" s="328" t="s">
        <v>587</v>
      </c>
      <c r="C12" s="328"/>
      <c r="D12" s="165"/>
      <c r="E12" s="169"/>
      <c r="F12" s="147"/>
    </row>
    <row r="13" spans="1:5" ht="13.5" thickBot="1">
      <c r="A13" s="170"/>
      <c r="B13" s="171"/>
      <c r="C13" s="171"/>
      <c r="D13" s="171"/>
      <c r="E13" s="172"/>
    </row>
    <row r="14" spans="1:5" ht="13.5" thickBot="1">
      <c r="A14" s="329"/>
      <c r="B14" s="329"/>
      <c r="C14" s="329"/>
      <c r="D14" s="329"/>
      <c r="E14" s="329"/>
    </row>
    <row r="15" spans="1:5" ht="51.75" customHeight="1" thickBot="1">
      <c r="A15" s="173" t="s">
        <v>11</v>
      </c>
      <c r="B15" s="174" t="s">
        <v>17</v>
      </c>
      <c r="C15" s="175" t="s">
        <v>22</v>
      </c>
      <c r="D15" s="175" t="s">
        <v>23</v>
      </c>
      <c r="E15" s="176" t="s">
        <v>7</v>
      </c>
    </row>
    <row r="16" spans="1:5" ht="36.75" customHeight="1" thickBot="1">
      <c r="A16" s="177">
        <v>1</v>
      </c>
      <c r="B16" s="178" t="str">
        <f>'Orçamento novo'!D14</f>
        <v>SERVIÇOS PRELIMINARES</v>
      </c>
      <c r="C16" s="179">
        <f>'Orçamento novo'!E14</f>
        <v>0</v>
      </c>
      <c r="D16" s="180">
        <f>C16*(1+'Orçamento novo'!$F$266)</f>
        <v>0</v>
      </c>
      <c r="E16" s="181" t="e">
        <f>D16/$D$28</f>
        <v>#DIV/0!</v>
      </c>
    </row>
    <row r="17" spans="1:5" ht="36.75" customHeight="1" thickBot="1">
      <c r="A17" s="182">
        <v>2</v>
      </c>
      <c r="B17" s="178" t="str">
        <f>'Orçamento novo'!D30</f>
        <v>DEMOLIÇÕES E RETIRADAS</v>
      </c>
      <c r="C17" s="179">
        <f>'Orçamento novo'!E30</f>
        <v>0</v>
      </c>
      <c r="D17" s="180">
        <f>C17*(1+'Orçamento novo'!$F$266)</f>
        <v>0</v>
      </c>
      <c r="E17" s="181" t="e">
        <f aca="true" t="shared" si="0" ref="E17:E27">D17/$D$28</f>
        <v>#DIV/0!</v>
      </c>
    </row>
    <row r="18" spans="1:5" ht="36.75" customHeight="1" thickBot="1">
      <c r="A18" s="177">
        <v>3</v>
      </c>
      <c r="B18" s="178" t="str">
        <f>'Orçamento novo'!D40</f>
        <v>IMPERMEABILIZAÇÃO</v>
      </c>
      <c r="C18" s="179">
        <f>'Orçamento novo'!E40</f>
        <v>0</v>
      </c>
      <c r="D18" s="180">
        <f>C18*(1+'Orçamento novo'!$F$266)</f>
        <v>0</v>
      </c>
      <c r="E18" s="181" t="e">
        <f t="shared" si="0"/>
        <v>#DIV/0!</v>
      </c>
    </row>
    <row r="19" spans="1:5" ht="36.75" customHeight="1" thickBot="1">
      <c r="A19" s="182">
        <v>4</v>
      </c>
      <c r="B19" s="178" t="str">
        <f>'Orçamento novo'!D44</f>
        <v>COPA</v>
      </c>
      <c r="C19" s="179">
        <f>'Orçamento novo'!E44</f>
        <v>0</v>
      </c>
      <c r="D19" s="180">
        <f>C19*(1+'Orçamento novo'!$F$266)</f>
        <v>0</v>
      </c>
      <c r="E19" s="181" t="e">
        <f t="shared" si="0"/>
        <v>#DIV/0!</v>
      </c>
    </row>
    <row r="20" spans="1:5" ht="36.75" customHeight="1" thickBot="1">
      <c r="A20" s="177">
        <v>5</v>
      </c>
      <c r="B20" s="178" t="str">
        <f>'Orçamento novo'!D62</f>
        <v>MEZANINO</v>
      </c>
      <c r="C20" s="179">
        <f>'Orçamento novo'!E62</f>
        <v>0</v>
      </c>
      <c r="D20" s="180">
        <f>C20*(1+'Orçamento novo'!$F$266)</f>
        <v>0</v>
      </c>
      <c r="E20" s="181" t="e">
        <f t="shared" si="0"/>
        <v>#DIV/0!</v>
      </c>
    </row>
    <row r="21" spans="1:5" ht="36.75" customHeight="1" thickBot="1">
      <c r="A21" s="182">
        <v>6</v>
      </c>
      <c r="B21" s="178" t="str">
        <f>'Orçamento novo'!D101</f>
        <v>DIVISÓRIAS</v>
      </c>
      <c r="C21" s="179">
        <f>'Orçamento novo'!E101</f>
        <v>0</v>
      </c>
      <c r="D21" s="180">
        <f>C21*(1+'Orçamento novo'!$F$266)</f>
        <v>0</v>
      </c>
      <c r="E21" s="181" t="e">
        <f t="shared" si="0"/>
        <v>#DIV/0!</v>
      </c>
    </row>
    <row r="22" spans="1:5" ht="36.75" customHeight="1" thickBot="1">
      <c r="A22" s="177">
        <v>7</v>
      </c>
      <c r="B22" s="178" t="str">
        <f>'Orçamento novo'!D114</f>
        <v>SERVIÇOS EM FACHADA</v>
      </c>
      <c r="C22" s="179">
        <f>'Orçamento novo'!E114</f>
        <v>0</v>
      </c>
      <c r="D22" s="180">
        <f>C22*(1+'Orçamento novo'!$F$266)</f>
        <v>0</v>
      </c>
      <c r="E22" s="181" t="e">
        <f t="shared" si="0"/>
        <v>#DIV/0!</v>
      </c>
    </row>
    <row r="23" spans="1:5" ht="36.75" customHeight="1" thickBot="1">
      <c r="A23" s="182">
        <v>8</v>
      </c>
      <c r="B23" s="178" t="str">
        <f>'Orçamento novo'!D117</f>
        <v>SERVIÇOS DE PINTURA</v>
      </c>
      <c r="C23" s="179">
        <f>'Orçamento novo'!E117</f>
        <v>0</v>
      </c>
      <c r="D23" s="180">
        <f>C23*(1+'Orçamento novo'!$F$266)</f>
        <v>0</v>
      </c>
      <c r="E23" s="181" t="e">
        <f t="shared" si="0"/>
        <v>#DIV/0!</v>
      </c>
    </row>
    <row r="24" spans="1:5" ht="36.75" customHeight="1" thickBot="1">
      <c r="A24" s="177">
        <v>9</v>
      </c>
      <c r="B24" s="178" t="str">
        <f>'Orçamento novo'!D141</f>
        <v>BANHEIROS INTERNOS (USO DE FUNCIONÁRIOS)</v>
      </c>
      <c r="C24" s="179">
        <f>'Orçamento novo'!E141</f>
        <v>0</v>
      </c>
      <c r="D24" s="180">
        <f>C24*(1+'Orçamento novo'!$F$266)</f>
        <v>0</v>
      </c>
      <c r="E24" s="181" t="e">
        <f t="shared" si="0"/>
        <v>#DIV/0!</v>
      </c>
    </row>
    <row r="25" spans="1:5" ht="36.75" customHeight="1" thickBot="1">
      <c r="A25" s="182">
        <v>10</v>
      </c>
      <c r="B25" s="178" t="str">
        <f>'Orçamento novo'!D164</f>
        <v>PISO</v>
      </c>
      <c r="C25" s="179">
        <f>'Orçamento novo'!E164</f>
        <v>0</v>
      </c>
      <c r="D25" s="180">
        <f>C25*(1+'Orçamento novo'!$F$266)</f>
        <v>0</v>
      </c>
      <c r="E25" s="181" t="e">
        <f t="shared" si="0"/>
        <v>#DIV/0!</v>
      </c>
    </row>
    <row r="26" spans="1:5" ht="36.75" customHeight="1" thickBot="1">
      <c r="A26" s="177">
        <v>11</v>
      </c>
      <c r="B26" s="178" t="str">
        <f>'Orçamento novo'!D169</f>
        <v>INSTALAÇÕES </v>
      </c>
      <c r="C26" s="179">
        <f>'Orçamento novo'!E169</f>
        <v>0</v>
      </c>
      <c r="D26" s="180">
        <f>C26*(1+'Orçamento novo'!$F$266)</f>
        <v>0</v>
      </c>
      <c r="E26" s="181" t="e">
        <f t="shared" si="0"/>
        <v>#DIV/0!</v>
      </c>
    </row>
    <row r="27" spans="1:8" ht="36.75" customHeight="1" thickBot="1">
      <c r="A27" s="182">
        <v>12</v>
      </c>
      <c r="B27" s="178" t="str">
        <f>'Orçamento novo'!D261</f>
        <v>SERVIÇOS COMPLEMENTARES</v>
      </c>
      <c r="C27" s="179">
        <f>'Orçamento novo'!E261</f>
        <v>0</v>
      </c>
      <c r="D27" s="180">
        <f>C27*(1+'Orçamento novo'!$F$266)</f>
        <v>0</v>
      </c>
      <c r="E27" s="181" t="e">
        <f t="shared" si="0"/>
        <v>#DIV/0!</v>
      </c>
      <c r="H27" s="148"/>
    </row>
    <row r="28" spans="1:5" ht="18.75" thickBot="1">
      <c r="A28" s="330" t="s">
        <v>24</v>
      </c>
      <c r="B28" s="331"/>
      <c r="C28" s="183">
        <f>SUM(C16:C27)</f>
        <v>0</v>
      </c>
      <c r="D28" s="183">
        <f>SUM(D16:D27)</f>
        <v>0</v>
      </c>
      <c r="E28" s="184" t="e">
        <f>SUM(E16:E27)</f>
        <v>#DIV/0!</v>
      </c>
    </row>
    <row r="29" spans="1:5" ht="14.25">
      <c r="A29" s="53"/>
      <c r="B29" s="53"/>
      <c r="C29" s="149"/>
      <c r="D29" s="149"/>
      <c r="E29" s="150"/>
    </row>
    <row r="30" spans="1:5" ht="14.25">
      <c r="A30" s="53"/>
      <c r="B30" s="53"/>
      <c r="C30" s="149"/>
      <c r="D30" s="149"/>
      <c r="E30" s="150"/>
    </row>
    <row r="31" spans="1:5" ht="12.75">
      <c r="A31" s="53"/>
      <c r="B31" s="53"/>
      <c r="C31" s="149"/>
      <c r="D31" s="332"/>
      <c r="E31" s="332"/>
    </row>
    <row r="32" spans="1:5" ht="12.75">
      <c r="A32" s="151"/>
      <c r="B32" s="151"/>
      <c r="C32" s="151"/>
      <c r="D32" s="151"/>
      <c r="E32" s="151"/>
    </row>
    <row r="33" spans="1:5" ht="14.25">
      <c r="A33" s="53"/>
      <c r="B33" s="152"/>
      <c r="C33" s="149"/>
      <c r="D33" s="149"/>
      <c r="E33" s="150"/>
    </row>
    <row r="34" spans="1:5" ht="12.75">
      <c r="A34" s="143"/>
      <c r="B34" s="53"/>
      <c r="C34" s="325"/>
      <c r="D34" s="325"/>
      <c r="E34" s="325"/>
    </row>
    <row r="35" spans="1:5" ht="15.75">
      <c r="A35" s="143"/>
      <c r="B35" s="153"/>
      <c r="C35" s="326"/>
      <c r="D35" s="326"/>
      <c r="E35" s="326"/>
    </row>
    <row r="36" spans="1:5" ht="12.75">
      <c r="A36" s="143"/>
      <c r="B36" s="47"/>
      <c r="C36" s="154"/>
      <c r="D36" s="155"/>
      <c r="E36" s="156"/>
    </row>
    <row r="37" spans="1:5" ht="12.75">
      <c r="A37" s="143"/>
      <c r="B37" s="151"/>
      <c r="C37" s="154"/>
      <c r="D37" s="155"/>
      <c r="E37" s="157"/>
    </row>
    <row r="38" spans="1:5" ht="12.75">
      <c r="A38" s="143"/>
      <c r="B38" s="151"/>
      <c r="C38" s="154"/>
      <c r="D38" s="155"/>
      <c r="E38" s="157"/>
    </row>
    <row r="41" ht="33" customHeight="1"/>
    <row r="42" ht="27" customHeight="1"/>
    <row r="43" ht="41.25" customHeight="1"/>
    <row r="44" ht="41.25" customHeight="1"/>
    <row r="45" ht="31.5" customHeight="1"/>
    <row r="54" s="144" customFormat="1" ht="18.75" customHeight="1"/>
  </sheetData>
  <sheetProtection password="C805" sheet="1" formatCells="0" formatColumns="0" formatRows="0" insertColumns="0" insertRows="0" deleteColumns="0" deleteRows="0"/>
  <mergeCells count="13">
    <mergeCell ref="C34:E34"/>
    <mergeCell ref="C35:E35"/>
    <mergeCell ref="A8:B8"/>
    <mergeCell ref="B12:C12"/>
    <mergeCell ref="A14:E14"/>
    <mergeCell ref="A28:B28"/>
    <mergeCell ref="D31:E31"/>
    <mergeCell ref="A1:A5"/>
    <mergeCell ref="B1:E1"/>
    <mergeCell ref="B2:E2"/>
    <mergeCell ref="B3:E3"/>
    <mergeCell ref="B4:E4"/>
    <mergeCell ref="B6:E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view="pageBreakPreview" zoomScale="70" zoomScaleNormal="40" zoomScaleSheetLayoutView="70" workbookViewId="0" topLeftCell="A16">
      <selection activeCell="G31" sqref="G31"/>
    </sheetView>
  </sheetViews>
  <sheetFormatPr defaultColWidth="9.28125" defaultRowHeight="12.75"/>
  <cols>
    <col min="1" max="1" width="16.7109375" style="199" customWidth="1"/>
    <col min="2" max="2" width="43.421875" style="199" customWidth="1"/>
    <col min="3" max="3" width="23.140625" style="206" customWidth="1"/>
    <col min="4" max="4" width="26.7109375" style="207" bestFit="1" customWidth="1"/>
    <col min="5" max="19" width="27.7109375" style="199" customWidth="1"/>
    <col min="20" max="20" width="14.28125" style="199" bestFit="1" customWidth="1"/>
    <col min="21" max="16384" width="9.28125" style="199" customWidth="1"/>
  </cols>
  <sheetData>
    <row r="1" spans="2:5" s="151" customFormat="1" ht="30.75" customHeight="1">
      <c r="B1" s="363"/>
      <c r="C1" s="363"/>
      <c r="D1" s="363"/>
      <c r="E1" s="185"/>
    </row>
    <row r="2" spans="2:5" s="151" customFormat="1" ht="22.5" customHeight="1">
      <c r="B2" s="305"/>
      <c r="C2" s="305"/>
      <c r="D2" s="305"/>
      <c r="E2" s="186"/>
    </row>
    <row r="3" spans="3:4" s="151" customFormat="1" ht="9.75" customHeight="1">
      <c r="C3" s="187"/>
      <c r="D3" s="187"/>
    </row>
    <row r="4" spans="2:5" s="151" customFormat="1" ht="18">
      <c r="B4" s="308"/>
      <c r="C4" s="308"/>
      <c r="D4" s="308"/>
      <c r="E4" s="188"/>
    </row>
    <row r="5" spans="1:4" s="151" customFormat="1" ht="13.5" thickBot="1">
      <c r="A5" s="189"/>
      <c r="B5" s="189"/>
      <c r="C5" s="145"/>
      <c r="D5" s="190"/>
    </row>
    <row r="6" spans="1:19" s="189" customFormat="1" ht="7.5" customHeight="1">
      <c r="A6" s="215"/>
      <c r="B6" s="216"/>
      <c r="C6" s="216"/>
      <c r="D6" s="216"/>
      <c r="E6" s="216"/>
      <c r="F6" s="216"/>
      <c r="G6" s="216"/>
      <c r="H6" s="216"/>
      <c r="I6" s="216"/>
      <c r="J6" s="217"/>
      <c r="K6" s="191"/>
      <c r="L6" s="191"/>
      <c r="M6" s="191"/>
      <c r="N6" s="191"/>
      <c r="O6" s="191"/>
      <c r="P6" s="191"/>
      <c r="Q6" s="191"/>
      <c r="R6" s="191"/>
      <c r="S6" s="191"/>
    </row>
    <row r="7" spans="1:16" s="193" customFormat="1" ht="48" customHeight="1">
      <c r="A7" s="218" t="s">
        <v>0</v>
      </c>
      <c r="B7" s="368" t="s">
        <v>322</v>
      </c>
      <c r="C7" s="368"/>
      <c r="D7" s="368"/>
      <c r="E7" s="368"/>
      <c r="F7" s="219"/>
      <c r="G7" s="219"/>
      <c r="H7" s="219"/>
      <c r="I7" s="219"/>
      <c r="J7" s="220"/>
      <c r="K7" s="192"/>
      <c r="L7" s="192"/>
      <c r="M7" s="192"/>
      <c r="N7" s="192"/>
      <c r="O7" s="192"/>
      <c r="P7" s="192"/>
    </row>
    <row r="8" spans="1:16" s="193" customFormat="1" ht="6" customHeight="1">
      <c r="A8" s="221"/>
      <c r="B8" s="222"/>
      <c r="C8" s="223"/>
      <c r="D8" s="224"/>
      <c r="E8" s="225"/>
      <c r="F8" s="66"/>
      <c r="G8" s="66"/>
      <c r="H8" s="66"/>
      <c r="I8" s="66"/>
      <c r="J8" s="72"/>
      <c r="K8" s="36"/>
      <c r="L8" s="36"/>
      <c r="M8" s="36"/>
      <c r="N8" s="36"/>
      <c r="O8" s="36"/>
      <c r="P8" s="36"/>
    </row>
    <row r="9" spans="1:16" s="193" customFormat="1" ht="15.75" customHeight="1">
      <c r="A9" s="226" t="s">
        <v>577</v>
      </c>
      <c r="B9" s="227"/>
      <c r="C9" s="222"/>
      <c r="D9" s="222"/>
      <c r="E9" s="225"/>
      <c r="F9" s="228"/>
      <c r="G9" s="228"/>
      <c r="H9" s="228"/>
      <c r="I9" s="229" t="s">
        <v>3</v>
      </c>
      <c r="J9" s="230">
        <f>'Orçamento novo'!H9</f>
        <v>0</v>
      </c>
      <c r="K9" s="194"/>
      <c r="L9" s="194"/>
      <c r="M9" s="194"/>
      <c r="N9" s="194"/>
      <c r="O9" s="194"/>
      <c r="P9" s="194"/>
    </row>
    <row r="10" spans="1:16" s="193" customFormat="1" ht="6" customHeight="1">
      <c r="A10" s="218"/>
      <c r="B10" s="227"/>
      <c r="C10" s="223"/>
      <c r="D10" s="224"/>
      <c r="E10" s="225"/>
      <c r="F10" s="66"/>
      <c r="G10" s="66"/>
      <c r="H10" s="66"/>
      <c r="I10" s="66"/>
      <c r="J10" s="72"/>
      <c r="K10" s="36"/>
      <c r="L10" s="36"/>
      <c r="M10" s="36"/>
      <c r="N10" s="36"/>
      <c r="O10" s="36"/>
      <c r="P10" s="36"/>
    </row>
    <row r="11" spans="1:16" s="193" customFormat="1" ht="37.5" customHeight="1">
      <c r="A11" s="226" t="s">
        <v>2</v>
      </c>
      <c r="B11" s="368" t="s">
        <v>324</v>
      </c>
      <c r="C11" s="368"/>
      <c r="D11" s="231"/>
      <c r="E11" s="225"/>
      <c r="F11" s="232"/>
      <c r="G11" s="232"/>
      <c r="H11" s="232"/>
      <c r="I11" s="232"/>
      <c r="J11" s="233"/>
      <c r="K11" s="195"/>
      <c r="L11" s="195"/>
      <c r="M11" s="195"/>
      <c r="N11" s="195"/>
      <c r="O11" s="195"/>
      <c r="P11" s="195"/>
    </row>
    <row r="12" spans="1:16" s="189" customFormat="1" ht="6" customHeight="1" thickBot="1">
      <c r="A12" s="234"/>
      <c r="B12" s="235"/>
      <c r="C12" s="235"/>
      <c r="D12" s="235"/>
      <c r="E12" s="235"/>
      <c r="F12" s="235"/>
      <c r="G12" s="235"/>
      <c r="H12" s="235"/>
      <c r="I12" s="235"/>
      <c r="J12" s="236"/>
      <c r="K12" s="196"/>
      <c r="L12" s="196"/>
      <c r="M12" s="196"/>
      <c r="N12" s="196"/>
      <c r="O12" s="196"/>
      <c r="P12" s="196"/>
    </row>
    <row r="13" spans="1:16" s="197" customFormat="1" ht="12" customHeight="1" thickBot="1">
      <c r="A13" s="215"/>
      <c r="B13" s="216"/>
      <c r="C13" s="216"/>
      <c r="D13" s="216"/>
      <c r="E13" s="216"/>
      <c r="F13" s="216"/>
      <c r="G13" s="216"/>
      <c r="H13" s="216"/>
      <c r="I13" s="216"/>
      <c r="J13" s="216"/>
      <c r="K13" s="191"/>
      <c r="L13" s="191"/>
      <c r="M13" s="191"/>
      <c r="N13" s="191"/>
      <c r="O13" s="191"/>
      <c r="P13" s="191"/>
    </row>
    <row r="14" spans="1:10" s="198" customFormat="1" ht="28.5" customHeight="1" thickBot="1">
      <c r="A14" s="337" t="s">
        <v>11</v>
      </c>
      <c r="B14" s="339" t="s">
        <v>12</v>
      </c>
      <c r="C14" s="237" t="s">
        <v>13</v>
      </c>
      <c r="D14" s="237" t="s">
        <v>14</v>
      </c>
      <c r="E14" s="335">
        <v>1</v>
      </c>
      <c r="F14" s="335">
        <v>2</v>
      </c>
      <c r="G14" s="335">
        <v>3</v>
      </c>
      <c r="H14" s="335">
        <v>4</v>
      </c>
      <c r="I14" s="335">
        <v>5</v>
      </c>
      <c r="J14" s="364">
        <v>6</v>
      </c>
    </row>
    <row r="15" spans="1:10" s="198" customFormat="1" ht="80.25" customHeight="1" thickBot="1">
      <c r="A15" s="338"/>
      <c r="B15" s="340"/>
      <c r="C15" s="238" t="s">
        <v>8</v>
      </c>
      <c r="D15" s="238" t="s">
        <v>9</v>
      </c>
      <c r="E15" s="336"/>
      <c r="F15" s="336"/>
      <c r="G15" s="336"/>
      <c r="H15" s="336"/>
      <c r="I15" s="336"/>
      <c r="J15" s="365"/>
    </row>
    <row r="16" spans="1:10" ht="12" customHeight="1" thickBot="1">
      <c r="A16" s="239"/>
      <c r="B16" s="240"/>
      <c r="C16" s="240"/>
      <c r="D16" s="240"/>
      <c r="E16" s="240"/>
      <c r="F16" s="240"/>
      <c r="G16" s="240"/>
      <c r="H16" s="240"/>
      <c r="I16" s="240"/>
      <c r="J16" s="241"/>
    </row>
    <row r="17" spans="1:10" ht="12" customHeight="1" thickBot="1">
      <c r="A17" s="242"/>
      <c r="B17" s="243"/>
      <c r="C17" s="244"/>
      <c r="D17" s="243"/>
      <c r="E17" s="243"/>
      <c r="F17" s="243"/>
      <c r="G17" s="243"/>
      <c r="H17" s="243"/>
      <c r="I17" s="243"/>
      <c r="J17" s="245"/>
    </row>
    <row r="18" spans="1:10" ht="17.25" customHeight="1">
      <c r="A18" s="341">
        <v>1</v>
      </c>
      <c r="B18" s="343" t="str">
        <f>Resumo!B16</f>
        <v>SERVIÇOS PRELIMINARES</v>
      </c>
      <c r="C18" s="345" t="e">
        <f>Resumo!E16</f>
        <v>#DIV/0!</v>
      </c>
      <c r="D18" s="347">
        <f>Resumo!D16</f>
        <v>0</v>
      </c>
      <c r="E18" s="200"/>
      <c r="F18" s="200"/>
      <c r="G18" s="200"/>
      <c r="H18" s="200"/>
      <c r="I18" s="200"/>
      <c r="J18" s="201"/>
    </row>
    <row r="19" spans="1:10" ht="24" customHeight="1" thickBot="1">
      <c r="A19" s="342"/>
      <c r="B19" s="344"/>
      <c r="C19" s="346"/>
      <c r="D19" s="348"/>
      <c r="E19" s="246">
        <f aca="true" t="shared" si="0" ref="E19:J19">$D$18*E18</f>
        <v>0</v>
      </c>
      <c r="F19" s="246">
        <f t="shared" si="0"/>
        <v>0</v>
      </c>
      <c r="G19" s="246">
        <f t="shared" si="0"/>
        <v>0</v>
      </c>
      <c r="H19" s="246">
        <f t="shared" si="0"/>
        <v>0</v>
      </c>
      <c r="I19" s="246">
        <f t="shared" si="0"/>
        <v>0</v>
      </c>
      <c r="J19" s="247">
        <f t="shared" si="0"/>
        <v>0</v>
      </c>
    </row>
    <row r="20" spans="1:10" ht="17.25" customHeight="1">
      <c r="A20" s="341">
        <v>2</v>
      </c>
      <c r="B20" s="343" t="str">
        <f>Resumo!B17</f>
        <v>DEMOLIÇÕES E RETIRADAS</v>
      </c>
      <c r="C20" s="345" t="e">
        <f>Resumo!E17</f>
        <v>#DIV/0!</v>
      </c>
      <c r="D20" s="347">
        <f>Resumo!D17</f>
        <v>0</v>
      </c>
      <c r="E20" s="200"/>
      <c r="F20" s="200"/>
      <c r="G20" s="200"/>
      <c r="H20" s="200"/>
      <c r="I20" s="202"/>
      <c r="J20" s="201"/>
    </row>
    <row r="21" spans="1:10" ht="24" customHeight="1" thickBot="1">
      <c r="A21" s="342"/>
      <c r="B21" s="344"/>
      <c r="C21" s="346"/>
      <c r="D21" s="348"/>
      <c r="E21" s="246">
        <f aca="true" t="shared" si="1" ref="E21:J21">$D$20*E20</f>
        <v>0</v>
      </c>
      <c r="F21" s="246">
        <f t="shared" si="1"/>
        <v>0</v>
      </c>
      <c r="G21" s="246">
        <f t="shared" si="1"/>
        <v>0</v>
      </c>
      <c r="H21" s="246">
        <f t="shared" si="1"/>
        <v>0</v>
      </c>
      <c r="I21" s="246">
        <f t="shared" si="1"/>
        <v>0</v>
      </c>
      <c r="J21" s="247">
        <f t="shared" si="1"/>
        <v>0</v>
      </c>
    </row>
    <row r="22" spans="1:10" ht="17.25" customHeight="1">
      <c r="A22" s="341">
        <v>3</v>
      </c>
      <c r="B22" s="343" t="str">
        <f>Resumo!B18</f>
        <v>IMPERMEABILIZAÇÃO</v>
      </c>
      <c r="C22" s="345" t="e">
        <f>Resumo!E18</f>
        <v>#DIV/0!</v>
      </c>
      <c r="D22" s="347">
        <f>Resumo!D18</f>
        <v>0</v>
      </c>
      <c r="E22" s="200"/>
      <c r="F22" s="200"/>
      <c r="G22" s="200"/>
      <c r="H22" s="200"/>
      <c r="I22" s="200"/>
      <c r="J22" s="201"/>
    </row>
    <row r="23" spans="1:10" ht="24" customHeight="1" thickBot="1">
      <c r="A23" s="342"/>
      <c r="B23" s="344"/>
      <c r="C23" s="346"/>
      <c r="D23" s="348"/>
      <c r="E23" s="246">
        <f aca="true" t="shared" si="2" ref="E23:J23">$D$22*E22</f>
        <v>0</v>
      </c>
      <c r="F23" s="246">
        <f t="shared" si="2"/>
        <v>0</v>
      </c>
      <c r="G23" s="246">
        <f t="shared" si="2"/>
        <v>0</v>
      </c>
      <c r="H23" s="246">
        <f t="shared" si="2"/>
        <v>0</v>
      </c>
      <c r="I23" s="246">
        <f t="shared" si="2"/>
        <v>0</v>
      </c>
      <c r="J23" s="247">
        <f t="shared" si="2"/>
        <v>0</v>
      </c>
    </row>
    <row r="24" spans="1:10" ht="17.25" customHeight="1">
      <c r="A24" s="341">
        <v>4</v>
      </c>
      <c r="B24" s="343" t="str">
        <f>Resumo!B19</f>
        <v>COPA</v>
      </c>
      <c r="C24" s="345" t="e">
        <f>Resumo!E19</f>
        <v>#DIV/0!</v>
      </c>
      <c r="D24" s="347">
        <f>Resumo!D19</f>
        <v>0</v>
      </c>
      <c r="E24" s="200"/>
      <c r="F24" s="200"/>
      <c r="G24" s="200"/>
      <c r="H24" s="200"/>
      <c r="I24" s="200"/>
      <c r="J24" s="201"/>
    </row>
    <row r="25" spans="1:10" ht="24" customHeight="1" thickBot="1">
      <c r="A25" s="342"/>
      <c r="B25" s="344"/>
      <c r="C25" s="346"/>
      <c r="D25" s="348"/>
      <c r="E25" s="246">
        <f aca="true" t="shared" si="3" ref="E25:J25">$D$24*E24</f>
        <v>0</v>
      </c>
      <c r="F25" s="246">
        <f t="shared" si="3"/>
        <v>0</v>
      </c>
      <c r="G25" s="246">
        <f t="shared" si="3"/>
        <v>0</v>
      </c>
      <c r="H25" s="246">
        <f t="shared" si="3"/>
        <v>0</v>
      </c>
      <c r="I25" s="246">
        <f t="shared" si="3"/>
        <v>0</v>
      </c>
      <c r="J25" s="247">
        <f t="shared" si="3"/>
        <v>0</v>
      </c>
    </row>
    <row r="26" spans="1:10" ht="17.25" customHeight="1">
      <c r="A26" s="341">
        <v>5</v>
      </c>
      <c r="B26" s="343" t="str">
        <f>Resumo!B20</f>
        <v>MEZANINO</v>
      </c>
      <c r="C26" s="345" t="e">
        <f>Resumo!E20</f>
        <v>#DIV/0!</v>
      </c>
      <c r="D26" s="347">
        <f>Resumo!D20</f>
        <v>0</v>
      </c>
      <c r="E26" s="200"/>
      <c r="F26" s="200"/>
      <c r="G26" s="200"/>
      <c r="H26" s="200"/>
      <c r="I26" s="200"/>
      <c r="J26" s="201"/>
    </row>
    <row r="27" spans="1:10" ht="24" customHeight="1" thickBot="1">
      <c r="A27" s="342"/>
      <c r="B27" s="344"/>
      <c r="C27" s="346"/>
      <c r="D27" s="348"/>
      <c r="E27" s="246">
        <f aca="true" t="shared" si="4" ref="E27:J27">$D$26*E26</f>
        <v>0</v>
      </c>
      <c r="F27" s="246">
        <f t="shared" si="4"/>
        <v>0</v>
      </c>
      <c r="G27" s="246">
        <f t="shared" si="4"/>
        <v>0</v>
      </c>
      <c r="H27" s="246">
        <f t="shared" si="4"/>
        <v>0</v>
      </c>
      <c r="I27" s="246">
        <f t="shared" si="4"/>
        <v>0</v>
      </c>
      <c r="J27" s="247">
        <f t="shared" si="4"/>
        <v>0</v>
      </c>
    </row>
    <row r="28" spans="1:10" ht="17.25" customHeight="1">
      <c r="A28" s="341">
        <v>6</v>
      </c>
      <c r="B28" s="343" t="str">
        <f>Resumo!B21</f>
        <v>DIVISÓRIAS</v>
      </c>
      <c r="C28" s="345" t="e">
        <f>Resumo!E21</f>
        <v>#DIV/0!</v>
      </c>
      <c r="D28" s="347">
        <f>Resumo!D21</f>
        <v>0</v>
      </c>
      <c r="E28" s="200"/>
      <c r="F28" s="200"/>
      <c r="G28" s="202"/>
      <c r="H28" s="200"/>
      <c r="I28" s="200"/>
      <c r="J28" s="201"/>
    </row>
    <row r="29" spans="1:10" ht="24" customHeight="1" thickBot="1">
      <c r="A29" s="342"/>
      <c r="B29" s="344"/>
      <c r="C29" s="346"/>
      <c r="D29" s="348"/>
      <c r="E29" s="246">
        <f aca="true" t="shared" si="5" ref="E29:J29">$D$28*E28</f>
        <v>0</v>
      </c>
      <c r="F29" s="246">
        <f t="shared" si="5"/>
        <v>0</v>
      </c>
      <c r="G29" s="246">
        <f t="shared" si="5"/>
        <v>0</v>
      </c>
      <c r="H29" s="246">
        <f t="shared" si="5"/>
        <v>0</v>
      </c>
      <c r="I29" s="246">
        <f t="shared" si="5"/>
        <v>0</v>
      </c>
      <c r="J29" s="247">
        <f t="shared" si="5"/>
        <v>0</v>
      </c>
    </row>
    <row r="30" spans="1:10" ht="17.25" customHeight="1">
      <c r="A30" s="341">
        <v>7</v>
      </c>
      <c r="B30" s="343" t="str">
        <f>Resumo!B22</f>
        <v>SERVIÇOS EM FACHADA</v>
      </c>
      <c r="C30" s="345" t="e">
        <f>Resumo!E22</f>
        <v>#DIV/0!</v>
      </c>
      <c r="D30" s="347">
        <f>Resumo!D22</f>
        <v>0</v>
      </c>
      <c r="E30" s="200"/>
      <c r="F30" s="200"/>
      <c r="G30" s="200"/>
      <c r="H30" s="200"/>
      <c r="I30" s="200"/>
      <c r="J30" s="201"/>
    </row>
    <row r="31" spans="1:10" ht="24" customHeight="1" thickBot="1">
      <c r="A31" s="342"/>
      <c r="B31" s="344"/>
      <c r="C31" s="346"/>
      <c r="D31" s="348"/>
      <c r="E31" s="246">
        <f aca="true" t="shared" si="6" ref="E31:J31">$D$30*E30</f>
        <v>0</v>
      </c>
      <c r="F31" s="246">
        <f t="shared" si="6"/>
        <v>0</v>
      </c>
      <c r="G31" s="246">
        <f t="shared" si="6"/>
        <v>0</v>
      </c>
      <c r="H31" s="246">
        <f t="shared" si="6"/>
        <v>0</v>
      </c>
      <c r="I31" s="246">
        <f t="shared" si="6"/>
        <v>0</v>
      </c>
      <c r="J31" s="247">
        <f t="shared" si="6"/>
        <v>0</v>
      </c>
    </row>
    <row r="32" spans="1:10" ht="17.25" customHeight="1">
      <c r="A32" s="341">
        <v>8</v>
      </c>
      <c r="B32" s="343" t="str">
        <f>Resumo!B23</f>
        <v>SERVIÇOS DE PINTURA</v>
      </c>
      <c r="C32" s="345" t="e">
        <f>Resumo!E23</f>
        <v>#DIV/0!</v>
      </c>
      <c r="D32" s="347">
        <f>Resumo!D23</f>
        <v>0</v>
      </c>
      <c r="E32" s="200"/>
      <c r="F32" s="200"/>
      <c r="G32" s="200"/>
      <c r="H32" s="200"/>
      <c r="I32" s="200"/>
      <c r="J32" s="201"/>
    </row>
    <row r="33" spans="1:10" ht="24" customHeight="1" thickBot="1">
      <c r="A33" s="342"/>
      <c r="B33" s="344"/>
      <c r="C33" s="346"/>
      <c r="D33" s="348"/>
      <c r="E33" s="246">
        <f aca="true" t="shared" si="7" ref="E33:J33">$D$32*E32</f>
        <v>0</v>
      </c>
      <c r="F33" s="246">
        <f t="shared" si="7"/>
        <v>0</v>
      </c>
      <c r="G33" s="246">
        <f t="shared" si="7"/>
        <v>0</v>
      </c>
      <c r="H33" s="246">
        <f t="shared" si="7"/>
        <v>0</v>
      </c>
      <c r="I33" s="246">
        <f t="shared" si="7"/>
        <v>0</v>
      </c>
      <c r="J33" s="247">
        <f t="shared" si="7"/>
        <v>0</v>
      </c>
    </row>
    <row r="34" spans="1:10" ht="17.25" customHeight="1">
      <c r="A34" s="341">
        <v>9</v>
      </c>
      <c r="B34" s="343" t="str">
        <f>Resumo!B24</f>
        <v>BANHEIROS INTERNOS (USO DE FUNCIONÁRIOS)</v>
      </c>
      <c r="C34" s="345" t="e">
        <f>Resumo!E24</f>
        <v>#DIV/0!</v>
      </c>
      <c r="D34" s="347">
        <f>Resumo!D24</f>
        <v>0</v>
      </c>
      <c r="E34" s="200"/>
      <c r="F34" s="200"/>
      <c r="G34" s="200"/>
      <c r="H34" s="200"/>
      <c r="I34" s="200"/>
      <c r="J34" s="201"/>
    </row>
    <row r="35" spans="1:10" ht="24" customHeight="1" thickBot="1">
      <c r="A35" s="342"/>
      <c r="B35" s="344"/>
      <c r="C35" s="346"/>
      <c r="D35" s="348"/>
      <c r="E35" s="246">
        <f aca="true" t="shared" si="8" ref="E35:J35">$D$34*E34</f>
        <v>0</v>
      </c>
      <c r="F35" s="246">
        <f t="shared" si="8"/>
        <v>0</v>
      </c>
      <c r="G35" s="246">
        <f t="shared" si="8"/>
        <v>0</v>
      </c>
      <c r="H35" s="246">
        <f t="shared" si="8"/>
        <v>0</v>
      </c>
      <c r="I35" s="246">
        <f t="shared" si="8"/>
        <v>0</v>
      </c>
      <c r="J35" s="247">
        <f t="shared" si="8"/>
        <v>0</v>
      </c>
    </row>
    <row r="36" spans="1:10" ht="17.25" customHeight="1">
      <c r="A36" s="341">
        <v>10</v>
      </c>
      <c r="B36" s="343" t="str">
        <f>Resumo!B25</f>
        <v>PISO</v>
      </c>
      <c r="C36" s="345" t="e">
        <f>Resumo!E25</f>
        <v>#DIV/0!</v>
      </c>
      <c r="D36" s="347">
        <f>Resumo!D25</f>
        <v>0</v>
      </c>
      <c r="E36" s="200"/>
      <c r="F36" s="200"/>
      <c r="G36" s="200"/>
      <c r="H36" s="200"/>
      <c r="I36" s="200"/>
      <c r="J36" s="201"/>
    </row>
    <row r="37" spans="1:10" ht="24" customHeight="1" thickBot="1">
      <c r="A37" s="342"/>
      <c r="B37" s="344"/>
      <c r="C37" s="346"/>
      <c r="D37" s="348"/>
      <c r="E37" s="246">
        <f aca="true" t="shared" si="9" ref="E37:J37">$D$36*E36</f>
        <v>0</v>
      </c>
      <c r="F37" s="246">
        <f t="shared" si="9"/>
        <v>0</v>
      </c>
      <c r="G37" s="246">
        <f t="shared" si="9"/>
        <v>0</v>
      </c>
      <c r="H37" s="246">
        <f t="shared" si="9"/>
        <v>0</v>
      </c>
      <c r="I37" s="246">
        <f t="shared" si="9"/>
        <v>0</v>
      </c>
      <c r="J37" s="247">
        <f t="shared" si="9"/>
        <v>0</v>
      </c>
    </row>
    <row r="38" spans="1:10" ht="17.25" customHeight="1">
      <c r="A38" s="341">
        <v>11</v>
      </c>
      <c r="B38" s="343" t="str">
        <f>Resumo!B26</f>
        <v>INSTALAÇÕES </v>
      </c>
      <c r="C38" s="345" t="e">
        <f>Resumo!E26</f>
        <v>#DIV/0!</v>
      </c>
      <c r="D38" s="347">
        <f>Resumo!D26</f>
        <v>0</v>
      </c>
      <c r="E38" s="200"/>
      <c r="F38" s="200"/>
      <c r="G38" s="200"/>
      <c r="H38" s="200"/>
      <c r="I38" s="200"/>
      <c r="J38" s="201"/>
    </row>
    <row r="39" spans="1:10" ht="24" customHeight="1" thickBot="1">
      <c r="A39" s="342"/>
      <c r="B39" s="344"/>
      <c r="C39" s="346"/>
      <c r="D39" s="348"/>
      <c r="E39" s="246">
        <f aca="true" t="shared" si="10" ref="E39:J39">$D$38*E38</f>
        <v>0</v>
      </c>
      <c r="F39" s="246">
        <f t="shared" si="10"/>
        <v>0</v>
      </c>
      <c r="G39" s="246">
        <f t="shared" si="10"/>
        <v>0</v>
      </c>
      <c r="H39" s="246">
        <f t="shared" si="10"/>
        <v>0</v>
      </c>
      <c r="I39" s="246">
        <f t="shared" si="10"/>
        <v>0</v>
      </c>
      <c r="J39" s="247">
        <f t="shared" si="10"/>
        <v>0</v>
      </c>
    </row>
    <row r="40" spans="1:10" ht="17.25" customHeight="1">
      <c r="A40" s="341">
        <v>12</v>
      </c>
      <c r="B40" s="343" t="str">
        <f>Resumo!B27</f>
        <v>SERVIÇOS COMPLEMENTARES</v>
      </c>
      <c r="C40" s="345" t="e">
        <f>Resumo!E27</f>
        <v>#DIV/0!</v>
      </c>
      <c r="D40" s="347">
        <f>Resumo!D27</f>
        <v>0</v>
      </c>
      <c r="E40" s="200"/>
      <c r="F40" s="200"/>
      <c r="G40" s="200"/>
      <c r="H40" s="200"/>
      <c r="I40" s="200"/>
      <c r="J40" s="201"/>
    </row>
    <row r="41" spans="1:10" ht="24" customHeight="1" thickBot="1">
      <c r="A41" s="342"/>
      <c r="B41" s="344"/>
      <c r="C41" s="367"/>
      <c r="D41" s="348"/>
      <c r="E41" s="246">
        <f aca="true" t="shared" si="11" ref="E41:J41">$D$40*E40</f>
        <v>0</v>
      </c>
      <c r="F41" s="246">
        <f t="shared" si="11"/>
        <v>0</v>
      </c>
      <c r="G41" s="246">
        <f t="shared" si="11"/>
        <v>0</v>
      </c>
      <c r="H41" s="246">
        <f t="shared" si="11"/>
        <v>0</v>
      </c>
      <c r="I41" s="246">
        <f t="shared" si="11"/>
        <v>0</v>
      </c>
      <c r="J41" s="247">
        <f t="shared" si="11"/>
        <v>0</v>
      </c>
    </row>
    <row r="42" spans="1:10" ht="13.5" customHeight="1" thickBot="1">
      <c r="A42" s="356"/>
      <c r="B42" s="359" t="s">
        <v>15</v>
      </c>
      <c r="C42" s="350">
        <v>0.9999999999999999</v>
      </c>
      <c r="D42" s="352">
        <f>SUM(D18:D41)</f>
        <v>0</v>
      </c>
      <c r="E42" s="354">
        <f>SUM(E19+E21+E23+E25+E27+E29+E31+E33+E35+E37+E39+E41)</f>
        <v>0</v>
      </c>
      <c r="F42" s="354">
        <f>SUM(E42+F41+F39+F37+F35+F33+F31+F29+F25+F27+F23+F21+F19)</f>
        <v>0</v>
      </c>
      <c r="G42" s="354">
        <f>SUM(F42+G41+G39+G37+G35+G33+G31+G29+G25+G27+G23+G21+G19)</f>
        <v>0</v>
      </c>
      <c r="H42" s="354">
        <f>SUM(G42+H41+H39+H37+H35+H33+H31+H29+H25+H27+H23+H21+H19)</f>
        <v>0</v>
      </c>
      <c r="I42" s="354">
        <f>SUM(H42+I41+I39+I37+I35+I33+I31+I29+I25+I27+I23+I21+I19)</f>
        <v>0</v>
      </c>
      <c r="J42" s="333">
        <f>SUM(I42+J41+J39+J37+J35+J33+J31+J29+J25+J27+J23+J21+J19)</f>
        <v>0</v>
      </c>
    </row>
    <row r="43" spans="1:10" ht="13.5" customHeight="1" thickBot="1">
      <c r="A43" s="356"/>
      <c r="B43" s="359"/>
      <c r="C43" s="350"/>
      <c r="D43" s="352"/>
      <c r="E43" s="354"/>
      <c r="F43" s="354"/>
      <c r="G43" s="354"/>
      <c r="H43" s="354"/>
      <c r="I43" s="354"/>
      <c r="J43" s="333"/>
    </row>
    <row r="44" spans="1:10" ht="13.5" customHeight="1" thickBot="1">
      <c r="A44" s="357"/>
      <c r="B44" s="360"/>
      <c r="C44" s="351"/>
      <c r="D44" s="353"/>
      <c r="E44" s="355"/>
      <c r="F44" s="355"/>
      <c r="G44" s="355"/>
      <c r="H44" s="355"/>
      <c r="I44" s="355"/>
      <c r="J44" s="334"/>
    </row>
    <row r="45" spans="1:16" ht="12.75">
      <c r="A45" s="203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</row>
    <row r="46" spans="1:19" ht="14.25">
      <c r="A46" s="204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</row>
    <row r="47" ht="12.75">
      <c r="B47" s="205"/>
    </row>
    <row r="48" ht="12.75">
      <c r="B48" s="205"/>
    </row>
    <row r="49" ht="12.75">
      <c r="B49" s="205"/>
    </row>
    <row r="50" spans="1:5" ht="12.75" customHeight="1">
      <c r="A50" s="361"/>
      <c r="B50" s="361"/>
      <c r="C50" s="361"/>
      <c r="D50" s="361"/>
      <c r="E50" s="208"/>
    </row>
    <row r="51" spans="1:5" ht="15.75">
      <c r="A51" s="305"/>
      <c r="B51" s="305"/>
      <c r="C51" s="366"/>
      <c r="D51" s="366"/>
      <c r="E51" s="209"/>
    </row>
    <row r="52" spans="1:5" ht="12.75" customHeight="1">
      <c r="A52" s="362"/>
      <c r="B52" s="362"/>
      <c r="C52" s="358"/>
      <c r="D52" s="358"/>
      <c r="E52" s="210"/>
    </row>
    <row r="53" spans="2:5" ht="12.75" customHeight="1">
      <c r="B53" s="47"/>
      <c r="C53" s="358"/>
      <c r="D53" s="358"/>
      <c r="E53" s="210"/>
    </row>
    <row r="54" spans="2:19" ht="12.75">
      <c r="B54" s="143"/>
      <c r="C54" s="349"/>
      <c r="D54" s="349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</row>
    <row r="56" spans="5:19" ht="12.75"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9" spans="2:3" ht="18">
      <c r="B59" s="212"/>
      <c r="C59" s="212"/>
    </row>
    <row r="60" ht="18">
      <c r="B60" s="212"/>
    </row>
    <row r="61" ht="18">
      <c r="B61" s="212"/>
    </row>
    <row r="65" ht="12.75">
      <c r="B65" s="213"/>
    </row>
    <row r="67" ht="12.75">
      <c r="D67" s="214"/>
    </row>
    <row r="68" ht="12.75">
      <c r="D68" s="214"/>
    </row>
    <row r="69" ht="12.75">
      <c r="D69" s="214"/>
    </row>
    <row r="70" ht="12.75">
      <c r="D70" s="214"/>
    </row>
    <row r="71" ht="12.75">
      <c r="D71" s="214"/>
    </row>
    <row r="72" ht="12.75">
      <c r="D72" s="214"/>
    </row>
    <row r="73" ht="12.75">
      <c r="D73" s="214"/>
    </row>
    <row r="74" ht="12.75">
      <c r="D74" s="214"/>
    </row>
    <row r="75" ht="12.75">
      <c r="D75" s="214"/>
    </row>
    <row r="76" ht="12.75">
      <c r="D76" s="214"/>
    </row>
    <row r="77" ht="12.75">
      <c r="D77" s="214"/>
    </row>
    <row r="78" ht="12.75">
      <c r="D78" s="214"/>
    </row>
  </sheetData>
  <sheetProtection password="C805" sheet="1" formatCells="0" formatColumns="0" formatRows="0" insertColumns="0" insertRows="0" deleteColumns="0" deleteRows="0"/>
  <mergeCells count="79">
    <mergeCell ref="B11:C11"/>
    <mergeCell ref="B7:E7"/>
    <mergeCell ref="A22:A23"/>
    <mergeCell ref="B22:B23"/>
    <mergeCell ref="C22:C23"/>
    <mergeCell ref="D22:D23"/>
    <mergeCell ref="A26:A27"/>
    <mergeCell ref="B26:B27"/>
    <mergeCell ref="C26:C27"/>
    <mergeCell ref="D26:D27"/>
    <mergeCell ref="A24:A25"/>
    <mergeCell ref="B24:B25"/>
    <mergeCell ref="C24:C25"/>
    <mergeCell ref="D24:D25"/>
    <mergeCell ref="A30:A31"/>
    <mergeCell ref="B30:B31"/>
    <mergeCell ref="C30:C31"/>
    <mergeCell ref="D30:D31"/>
    <mergeCell ref="A28:A29"/>
    <mergeCell ref="B28:B29"/>
    <mergeCell ref="C28:C29"/>
    <mergeCell ref="D28:D29"/>
    <mergeCell ref="A34:A35"/>
    <mergeCell ref="B34:B35"/>
    <mergeCell ref="C34:C35"/>
    <mergeCell ref="D34:D35"/>
    <mergeCell ref="A32:A33"/>
    <mergeCell ref="B32:B33"/>
    <mergeCell ref="C32:C33"/>
    <mergeCell ref="D32:D33"/>
    <mergeCell ref="B40:B41"/>
    <mergeCell ref="C40:C41"/>
    <mergeCell ref="D40:D41"/>
    <mergeCell ref="A38:A39"/>
    <mergeCell ref="B38:B39"/>
    <mergeCell ref="A36:A37"/>
    <mergeCell ref="B36:B37"/>
    <mergeCell ref="C36:C37"/>
    <mergeCell ref="D36:D37"/>
    <mergeCell ref="J14:J15"/>
    <mergeCell ref="C51:D51"/>
    <mergeCell ref="C52:D52"/>
    <mergeCell ref="E14:E15"/>
    <mergeCell ref="F14:F15"/>
    <mergeCell ref="G14:G15"/>
    <mergeCell ref="C38:C39"/>
    <mergeCell ref="C20:C21"/>
    <mergeCell ref="D20:D21"/>
    <mergeCell ref="H42:H44"/>
    <mergeCell ref="A50:B50"/>
    <mergeCell ref="A51:B51"/>
    <mergeCell ref="A52:B52"/>
    <mergeCell ref="C50:D50"/>
    <mergeCell ref="B1:D1"/>
    <mergeCell ref="B2:D2"/>
    <mergeCell ref="B4:D4"/>
    <mergeCell ref="A20:A21"/>
    <mergeCell ref="B20:B21"/>
    <mergeCell ref="A40:A41"/>
    <mergeCell ref="C54:D54"/>
    <mergeCell ref="C42:C44"/>
    <mergeCell ref="D42:D44"/>
    <mergeCell ref="E42:E44"/>
    <mergeCell ref="A42:A44"/>
    <mergeCell ref="I42:I44"/>
    <mergeCell ref="C53:D53"/>
    <mergeCell ref="F42:F44"/>
    <mergeCell ref="G42:G44"/>
    <mergeCell ref="B42:B44"/>
    <mergeCell ref="J42:J44"/>
    <mergeCell ref="H14:H15"/>
    <mergeCell ref="I14:I15"/>
    <mergeCell ref="A14:A15"/>
    <mergeCell ref="B14:B15"/>
    <mergeCell ref="A18:A19"/>
    <mergeCell ref="B18:B19"/>
    <mergeCell ref="C18:C19"/>
    <mergeCell ref="D18:D19"/>
    <mergeCell ref="D38:D39"/>
  </mergeCells>
  <conditionalFormatting sqref="E18:J18">
    <cfRule type="cellIs" priority="479" dxfId="1" operator="equal" stopIfTrue="1">
      <formula>0</formula>
    </cfRule>
    <cfRule type="cellIs" priority="480" dxfId="192" operator="greaterThan" stopIfTrue="1">
      <formula>0.0000001</formula>
    </cfRule>
  </conditionalFormatting>
  <conditionalFormatting sqref="E18:J18">
    <cfRule type="cellIs" priority="477" dxfId="1" operator="equal" stopIfTrue="1">
      <formula>0</formula>
    </cfRule>
    <cfRule type="cellIs" priority="478" dxfId="193" operator="greaterThan" stopIfTrue="1">
      <formula>0.0000001</formula>
    </cfRule>
  </conditionalFormatting>
  <conditionalFormatting sqref="E18:J18">
    <cfRule type="cellIs" priority="475" dxfId="1" operator="equal" stopIfTrue="1">
      <formula>0</formula>
    </cfRule>
    <cfRule type="cellIs" priority="476" dxfId="193" operator="greaterThan" stopIfTrue="1">
      <formula>0.0000001</formula>
    </cfRule>
  </conditionalFormatting>
  <conditionalFormatting sqref="E18:J18">
    <cfRule type="cellIs" priority="473" dxfId="1" operator="equal" stopIfTrue="1">
      <formula>0</formula>
    </cfRule>
    <cfRule type="cellIs" priority="474" dxfId="194" operator="greaterThan" stopIfTrue="1">
      <formula>0.0000001</formula>
    </cfRule>
  </conditionalFormatting>
  <conditionalFormatting sqref="E18:J18">
    <cfRule type="cellIs" priority="471" dxfId="1" operator="equal" stopIfTrue="1">
      <formula>0</formula>
    </cfRule>
    <cfRule type="cellIs" priority="472" dxfId="194" operator="greaterThan" stopIfTrue="1">
      <formula>0.0000001</formula>
    </cfRule>
  </conditionalFormatting>
  <conditionalFormatting sqref="E18:J18">
    <cfRule type="cellIs" priority="469" dxfId="1" operator="equal" stopIfTrue="1">
      <formula>0</formula>
    </cfRule>
    <cfRule type="cellIs" priority="470" dxfId="193" operator="greaterThan" stopIfTrue="1">
      <formula>0.0000001</formula>
    </cfRule>
  </conditionalFormatting>
  <conditionalFormatting sqref="E18:J18">
    <cfRule type="cellIs" priority="467" dxfId="1" operator="equal" stopIfTrue="1">
      <formula>0</formula>
    </cfRule>
    <cfRule type="cellIs" priority="468" dxfId="194" operator="greaterThan" stopIfTrue="1">
      <formula>0.0000001</formula>
    </cfRule>
  </conditionalFormatting>
  <conditionalFormatting sqref="E18:J18">
    <cfRule type="cellIs" priority="465" dxfId="1" operator="equal" stopIfTrue="1">
      <formula>0</formula>
    </cfRule>
    <cfRule type="cellIs" priority="466" dxfId="194" operator="greaterThan" stopIfTrue="1">
      <formula>0.0000001</formula>
    </cfRule>
  </conditionalFormatting>
  <conditionalFormatting sqref="E20:J20">
    <cfRule type="cellIs" priority="175" dxfId="1" operator="equal" stopIfTrue="1">
      <formula>0</formula>
    </cfRule>
    <cfRule type="cellIs" priority="176" dxfId="192" operator="greaterThan" stopIfTrue="1">
      <formula>0.0000001</formula>
    </cfRule>
  </conditionalFormatting>
  <conditionalFormatting sqref="E20:J20">
    <cfRule type="cellIs" priority="173" dxfId="1" operator="equal" stopIfTrue="1">
      <formula>0</formula>
    </cfRule>
    <cfRule type="cellIs" priority="174" dxfId="193" operator="greaterThan" stopIfTrue="1">
      <formula>0.0000001</formula>
    </cfRule>
  </conditionalFormatting>
  <conditionalFormatting sqref="E20:J20">
    <cfRule type="cellIs" priority="171" dxfId="1" operator="equal" stopIfTrue="1">
      <formula>0</formula>
    </cfRule>
    <cfRule type="cellIs" priority="172" dxfId="193" operator="greaterThan" stopIfTrue="1">
      <formula>0.0000001</formula>
    </cfRule>
  </conditionalFormatting>
  <conditionalFormatting sqref="E20:J20">
    <cfRule type="cellIs" priority="169" dxfId="1" operator="equal" stopIfTrue="1">
      <formula>0</formula>
    </cfRule>
    <cfRule type="cellIs" priority="170" dxfId="194" operator="greaterThan" stopIfTrue="1">
      <formula>0.0000001</formula>
    </cfRule>
  </conditionalFormatting>
  <conditionalFormatting sqref="E20:J20">
    <cfRule type="cellIs" priority="167" dxfId="1" operator="equal" stopIfTrue="1">
      <formula>0</formula>
    </cfRule>
    <cfRule type="cellIs" priority="168" dxfId="194" operator="greaterThan" stopIfTrue="1">
      <formula>0.0000001</formula>
    </cfRule>
  </conditionalFormatting>
  <conditionalFormatting sqref="E20:J20">
    <cfRule type="cellIs" priority="165" dxfId="1" operator="equal" stopIfTrue="1">
      <formula>0</formula>
    </cfRule>
    <cfRule type="cellIs" priority="166" dxfId="193" operator="greaterThan" stopIfTrue="1">
      <formula>0.0000001</formula>
    </cfRule>
  </conditionalFormatting>
  <conditionalFormatting sqref="E20:J20">
    <cfRule type="cellIs" priority="163" dxfId="1" operator="equal" stopIfTrue="1">
      <formula>0</formula>
    </cfRule>
    <cfRule type="cellIs" priority="164" dxfId="194" operator="greaterThan" stopIfTrue="1">
      <formula>0.0000001</formula>
    </cfRule>
  </conditionalFormatting>
  <conditionalFormatting sqref="E20:J20">
    <cfRule type="cellIs" priority="161" dxfId="1" operator="equal" stopIfTrue="1">
      <formula>0</formula>
    </cfRule>
    <cfRule type="cellIs" priority="162" dxfId="194" operator="greaterThan" stopIfTrue="1">
      <formula>0.0000001</formula>
    </cfRule>
  </conditionalFormatting>
  <conditionalFormatting sqref="E40:J40">
    <cfRule type="cellIs" priority="159" dxfId="1" operator="equal" stopIfTrue="1">
      <formula>0</formula>
    </cfRule>
    <cfRule type="cellIs" priority="160" dxfId="192" operator="greaterThan" stopIfTrue="1">
      <formula>0.0000001</formula>
    </cfRule>
  </conditionalFormatting>
  <conditionalFormatting sqref="E40:J40">
    <cfRule type="cellIs" priority="157" dxfId="1" operator="equal" stopIfTrue="1">
      <formula>0</formula>
    </cfRule>
    <cfRule type="cellIs" priority="158" dxfId="193" operator="greaterThan" stopIfTrue="1">
      <formula>0.0000001</formula>
    </cfRule>
  </conditionalFormatting>
  <conditionalFormatting sqref="E40:J40">
    <cfRule type="cellIs" priority="155" dxfId="1" operator="equal" stopIfTrue="1">
      <formula>0</formula>
    </cfRule>
    <cfRule type="cellIs" priority="156" dxfId="193" operator="greaterThan" stopIfTrue="1">
      <formula>0.0000001</formula>
    </cfRule>
  </conditionalFormatting>
  <conditionalFormatting sqref="E40:J40">
    <cfRule type="cellIs" priority="153" dxfId="1" operator="equal" stopIfTrue="1">
      <formula>0</formula>
    </cfRule>
    <cfRule type="cellIs" priority="154" dxfId="194" operator="greaterThan" stopIfTrue="1">
      <formula>0.0000001</formula>
    </cfRule>
  </conditionalFormatting>
  <conditionalFormatting sqref="E40:J40">
    <cfRule type="cellIs" priority="151" dxfId="1" operator="equal" stopIfTrue="1">
      <formula>0</formula>
    </cfRule>
    <cfRule type="cellIs" priority="152" dxfId="194" operator="greaterThan" stopIfTrue="1">
      <formula>0.0000001</formula>
    </cfRule>
  </conditionalFormatting>
  <conditionalFormatting sqref="E40:J40">
    <cfRule type="cellIs" priority="149" dxfId="1" operator="equal" stopIfTrue="1">
      <formula>0</formula>
    </cfRule>
    <cfRule type="cellIs" priority="150" dxfId="193" operator="greaterThan" stopIfTrue="1">
      <formula>0.0000001</formula>
    </cfRule>
  </conditionalFormatting>
  <conditionalFormatting sqref="E40:J40">
    <cfRule type="cellIs" priority="147" dxfId="1" operator="equal" stopIfTrue="1">
      <formula>0</formula>
    </cfRule>
    <cfRule type="cellIs" priority="148" dxfId="194" operator="greaterThan" stopIfTrue="1">
      <formula>0.0000001</formula>
    </cfRule>
  </conditionalFormatting>
  <conditionalFormatting sqref="E40:J40">
    <cfRule type="cellIs" priority="145" dxfId="1" operator="equal" stopIfTrue="1">
      <formula>0</formula>
    </cfRule>
    <cfRule type="cellIs" priority="146" dxfId="194" operator="greaterThan" stopIfTrue="1">
      <formula>0.0000001</formula>
    </cfRule>
  </conditionalFormatting>
  <conditionalFormatting sqref="E38:J38">
    <cfRule type="cellIs" priority="143" dxfId="1" operator="equal" stopIfTrue="1">
      <formula>0</formula>
    </cfRule>
    <cfRule type="cellIs" priority="144" dxfId="192" operator="greaterThan" stopIfTrue="1">
      <formula>0.0000001</formula>
    </cfRule>
  </conditionalFormatting>
  <conditionalFormatting sqref="E38:J38">
    <cfRule type="cellIs" priority="141" dxfId="1" operator="equal" stopIfTrue="1">
      <formula>0</formula>
    </cfRule>
    <cfRule type="cellIs" priority="142" dxfId="193" operator="greaterThan" stopIfTrue="1">
      <formula>0.0000001</formula>
    </cfRule>
  </conditionalFormatting>
  <conditionalFormatting sqref="E38:J38">
    <cfRule type="cellIs" priority="139" dxfId="1" operator="equal" stopIfTrue="1">
      <formula>0</formula>
    </cfRule>
    <cfRule type="cellIs" priority="140" dxfId="193" operator="greaterThan" stopIfTrue="1">
      <formula>0.0000001</formula>
    </cfRule>
  </conditionalFormatting>
  <conditionalFormatting sqref="E38:J38">
    <cfRule type="cellIs" priority="137" dxfId="1" operator="equal" stopIfTrue="1">
      <formula>0</formula>
    </cfRule>
    <cfRule type="cellIs" priority="138" dxfId="194" operator="greaterThan" stopIfTrue="1">
      <formula>0.0000001</formula>
    </cfRule>
  </conditionalFormatting>
  <conditionalFormatting sqref="E38:J38">
    <cfRule type="cellIs" priority="135" dxfId="1" operator="equal" stopIfTrue="1">
      <formula>0</formula>
    </cfRule>
    <cfRule type="cellIs" priority="136" dxfId="194" operator="greaterThan" stopIfTrue="1">
      <formula>0.0000001</formula>
    </cfRule>
  </conditionalFormatting>
  <conditionalFormatting sqref="E38:J38">
    <cfRule type="cellIs" priority="133" dxfId="1" operator="equal" stopIfTrue="1">
      <formula>0</formula>
    </cfRule>
    <cfRule type="cellIs" priority="134" dxfId="193" operator="greaterThan" stopIfTrue="1">
      <formula>0.0000001</formula>
    </cfRule>
  </conditionalFormatting>
  <conditionalFormatting sqref="E38:J38">
    <cfRule type="cellIs" priority="131" dxfId="1" operator="equal" stopIfTrue="1">
      <formula>0</formula>
    </cfRule>
    <cfRule type="cellIs" priority="132" dxfId="194" operator="greaterThan" stopIfTrue="1">
      <formula>0.0000001</formula>
    </cfRule>
  </conditionalFormatting>
  <conditionalFormatting sqref="E38:J38">
    <cfRule type="cellIs" priority="129" dxfId="1" operator="equal" stopIfTrue="1">
      <formula>0</formula>
    </cfRule>
    <cfRule type="cellIs" priority="130" dxfId="194" operator="greaterThan" stopIfTrue="1">
      <formula>0.0000001</formula>
    </cfRule>
  </conditionalFormatting>
  <conditionalFormatting sqref="E36:J36">
    <cfRule type="cellIs" priority="127" dxfId="1" operator="equal" stopIfTrue="1">
      <formula>0</formula>
    </cfRule>
    <cfRule type="cellIs" priority="128" dxfId="192" operator="greaterThan" stopIfTrue="1">
      <formula>0.0000001</formula>
    </cfRule>
  </conditionalFormatting>
  <conditionalFormatting sqref="E36:J36">
    <cfRule type="cellIs" priority="125" dxfId="1" operator="equal" stopIfTrue="1">
      <formula>0</formula>
    </cfRule>
    <cfRule type="cellIs" priority="126" dxfId="193" operator="greaterThan" stopIfTrue="1">
      <formula>0.0000001</formula>
    </cfRule>
  </conditionalFormatting>
  <conditionalFormatting sqref="E36:J36">
    <cfRule type="cellIs" priority="123" dxfId="1" operator="equal" stopIfTrue="1">
      <formula>0</formula>
    </cfRule>
    <cfRule type="cellIs" priority="124" dxfId="193" operator="greaterThan" stopIfTrue="1">
      <formula>0.0000001</formula>
    </cfRule>
  </conditionalFormatting>
  <conditionalFormatting sqref="E36:J36">
    <cfRule type="cellIs" priority="121" dxfId="1" operator="equal" stopIfTrue="1">
      <formula>0</formula>
    </cfRule>
    <cfRule type="cellIs" priority="122" dxfId="194" operator="greaterThan" stopIfTrue="1">
      <formula>0.0000001</formula>
    </cfRule>
  </conditionalFormatting>
  <conditionalFormatting sqref="E36:J36">
    <cfRule type="cellIs" priority="119" dxfId="1" operator="equal" stopIfTrue="1">
      <formula>0</formula>
    </cfRule>
    <cfRule type="cellIs" priority="120" dxfId="194" operator="greaterThan" stopIfTrue="1">
      <formula>0.0000001</formula>
    </cfRule>
  </conditionalFormatting>
  <conditionalFormatting sqref="E36:J36">
    <cfRule type="cellIs" priority="117" dxfId="1" operator="equal" stopIfTrue="1">
      <formula>0</formula>
    </cfRule>
    <cfRule type="cellIs" priority="118" dxfId="193" operator="greaterThan" stopIfTrue="1">
      <formula>0.0000001</formula>
    </cfRule>
  </conditionalFormatting>
  <conditionalFormatting sqref="E36:J36">
    <cfRule type="cellIs" priority="115" dxfId="1" operator="equal" stopIfTrue="1">
      <formula>0</formula>
    </cfRule>
    <cfRule type="cellIs" priority="116" dxfId="194" operator="greaterThan" stopIfTrue="1">
      <formula>0.0000001</formula>
    </cfRule>
  </conditionalFormatting>
  <conditionalFormatting sqref="E36:J36">
    <cfRule type="cellIs" priority="113" dxfId="1" operator="equal" stopIfTrue="1">
      <formula>0</formula>
    </cfRule>
    <cfRule type="cellIs" priority="114" dxfId="194" operator="greaterThan" stopIfTrue="1">
      <formula>0.0000001</formula>
    </cfRule>
  </conditionalFormatting>
  <conditionalFormatting sqref="E34:J34">
    <cfRule type="cellIs" priority="111" dxfId="1" operator="equal" stopIfTrue="1">
      <formula>0</formula>
    </cfRule>
    <cfRule type="cellIs" priority="112" dxfId="192" operator="greaterThan" stopIfTrue="1">
      <formula>0.0000001</formula>
    </cfRule>
  </conditionalFormatting>
  <conditionalFormatting sqref="E34:J34">
    <cfRule type="cellIs" priority="109" dxfId="1" operator="equal" stopIfTrue="1">
      <formula>0</formula>
    </cfRule>
    <cfRule type="cellIs" priority="110" dxfId="193" operator="greaterThan" stopIfTrue="1">
      <formula>0.0000001</formula>
    </cfRule>
  </conditionalFormatting>
  <conditionalFormatting sqref="E34:J34">
    <cfRule type="cellIs" priority="107" dxfId="1" operator="equal" stopIfTrue="1">
      <formula>0</formula>
    </cfRule>
    <cfRule type="cellIs" priority="108" dxfId="193" operator="greaterThan" stopIfTrue="1">
      <formula>0.0000001</formula>
    </cfRule>
  </conditionalFormatting>
  <conditionalFormatting sqref="E34:J34">
    <cfRule type="cellIs" priority="105" dxfId="1" operator="equal" stopIfTrue="1">
      <formula>0</formula>
    </cfRule>
    <cfRule type="cellIs" priority="106" dxfId="194" operator="greaterThan" stopIfTrue="1">
      <formula>0.0000001</formula>
    </cfRule>
  </conditionalFormatting>
  <conditionalFormatting sqref="E34:J34">
    <cfRule type="cellIs" priority="103" dxfId="1" operator="equal" stopIfTrue="1">
      <formula>0</formula>
    </cfRule>
    <cfRule type="cellIs" priority="104" dxfId="194" operator="greaterThan" stopIfTrue="1">
      <formula>0.0000001</formula>
    </cfRule>
  </conditionalFormatting>
  <conditionalFormatting sqref="E34:J34">
    <cfRule type="cellIs" priority="101" dxfId="1" operator="equal" stopIfTrue="1">
      <formula>0</formula>
    </cfRule>
    <cfRule type="cellIs" priority="102" dxfId="193" operator="greaterThan" stopIfTrue="1">
      <formula>0.0000001</formula>
    </cfRule>
  </conditionalFormatting>
  <conditionalFormatting sqref="E34:J34">
    <cfRule type="cellIs" priority="99" dxfId="1" operator="equal" stopIfTrue="1">
      <formula>0</formula>
    </cfRule>
    <cfRule type="cellIs" priority="100" dxfId="194" operator="greaterThan" stopIfTrue="1">
      <formula>0.0000001</formula>
    </cfRule>
  </conditionalFormatting>
  <conditionalFormatting sqref="E34:J34">
    <cfRule type="cellIs" priority="97" dxfId="1" operator="equal" stopIfTrue="1">
      <formula>0</formula>
    </cfRule>
    <cfRule type="cellIs" priority="98" dxfId="194" operator="greaterThan" stopIfTrue="1">
      <formula>0.0000001</formula>
    </cfRule>
  </conditionalFormatting>
  <conditionalFormatting sqref="E32:J32">
    <cfRule type="cellIs" priority="95" dxfId="1" operator="equal" stopIfTrue="1">
      <formula>0</formula>
    </cfRule>
    <cfRule type="cellIs" priority="96" dxfId="192" operator="greaterThan" stopIfTrue="1">
      <formula>0.0000001</formula>
    </cfRule>
  </conditionalFormatting>
  <conditionalFormatting sqref="E32:J32">
    <cfRule type="cellIs" priority="93" dxfId="1" operator="equal" stopIfTrue="1">
      <formula>0</formula>
    </cfRule>
    <cfRule type="cellIs" priority="94" dxfId="193" operator="greaterThan" stopIfTrue="1">
      <formula>0.0000001</formula>
    </cfRule>
  </conditionalFormatting>
  <conditionalFormatting sqref="E32:J32">
    <cfRule type="cellIs" priority="91" dxfId="1" operator="equal" stopIfTrue="1">
      <formula>0</formula>
    </cfRule>
    <cfRule type="cellIs" priority="92" dxfId="193" operator="greaterThan" stopIfTrue="1">
      <formula>0.0000001</formula>
    </cfRule>
  </conditionalFormatting>
  <conditionalFormatting sqref="E32:J32">
    <cfRule type="cellIs" priority="89" dxfId="1" operator="equal" stopIfTrue="1">
      <formula>0</formula>
    </cfRule>
    <cfRule type="cellIs" priority="90" dxfId="194" operator="greaterThan" stopIfTrue="1">
      <formula>0.0000001</formula>
    </cfRule>
  </conditionalFormatting>
  <conditionalFormatting sqref="E32:J32">
    <cfRule type="cellIs" priority="87" dxfId="1" operator="equal" stopIfTrue="1">
      <formula>0</formula>
    </cfRule>
    <cfRule type="cellIs" priority="88" dxfId="194" operator="greaterThan" stopIfTrue="1">
      <formula>0.0000001</formula>
    </cfRule>
  </conditionalFormatting>
  <conditionalFormatting sqref="E32:J32">
    <cfRule type="cellIs" priority="85" dxfId="1" operator="equal" stopIfTrue="1">
      <formula>0</formula>
    </cfRule>
    <cfRule type="cellIs" priority="86" dxfId="193" operator="greaterThan" stopIfTrue="1">
      <formula>0.0000001</formula>
    </cfRule>
  </conditionalFormatting>
  <conditionalFormatting sqref="E32:J32">
    <cfRule type="cellIs" priority="83" dxfId="1" operator="equal" stopIfTrue="1">
      <formula>0</formula>
    </cfRule>
    <cfRule type="cellIs" priority="84" dxfId="194" operator="greaterThan" stopIfTrue="1">
      <formula>0.0000001</formula>
    </cfRule>
  </conditionalFormatting>
  <conditionalFormatting sqref="E32:J32">
    <cfRule type="cellIs" priority="81" dxfId="1" operator="equal" stopIfTrue="1">
      <formula>0</formula>
    </cfRule>
    <cfRule type="cellIs" priority="82" dxfId="194" operator="greaterThan" stopIfTrue="1">
      <formula>0.0000001</formula>
    </cfRule>
  </conditionalFormatting>
  <conditionalFormatting sqref="E30:J30">
    <cfRule type="cellIs" priority="79" dxfId="1" operator="equal" stopIfTrue="1">
      <formula>0</formula>
    </cfRule>
    <cfRule type="cellIs" priority="80" dxfId="192" operator="greaterThan" stopIfTrue="1">
      <formula>0.0000001</formula>
    </cfRule>
  </conditionalFormatting>
  <conditionalFormatting sqref="E30:J30">
    <cfRule type="cellIs" priority="77" dxfId="1" operator="equal" stopIfTrue="1">
      <formula>0</formula>
    </cfRule>
    <cfRule type="cellIs" priority="78" dxfId="193" operator="greaterThan" stopIfTrue="1">
      <formula>0.0000001</formula>
    </cfRule>
  </conditionalFormatting>
  <conditionalFormatting sqref="E30:J30">
    <cfRule type="cellIs" priority="75" dxfId="1" operator="equal" stopIfTrue="1">
      <formula>0</formula>
    </cfRule>
    <cfRule type="cellIs" priority="76" dxfId="193" operator="greaterThan" stopIfTrue="1">
      <formula>0.0000001</formula>
    </cfRule>
  </conditionalFormatting>
  <conditionalFormatting sqref="E30:J30">
    <cfRule type="cellIs" priority="73" dxfId="1" operator="equal" stopIfTrue="1">
      <formula>0</formula>
    </cfRule>
    <cfRule type="cellIs" priority="74" dxfId="194" operator="greaterThan" stopIfTrue="1">
      <formula>0.0000001</formula>
    </cfRule>
  </conditionalFormatting>
  <conditionalFormatting sqref="E30:J30">
    <cfRule type="cellIs" priority="71" dxfId="1" operator="equal" stopIfTrue="1">
      <formula>0</formula>
    </cfRule>
    <cfRule type="cellIs" priority="72" dxfId="194" operator="greaterThan" stopIfTrue="1">
      <formula>0.0000001</formula>
    </cfRule>
  </conditionalFormatting>
  <conditionalFormatting sqref="E30:J30">
    <cfRule type="cellIs" priority="69" dxfId="1" operator="equal" stopIfTrue="1">
      <formula>0</formula>
    </cfRule>
    <cfRule type="cellIs" priority="70" dxfId="193" operator="greaterThan" stopIfTrue="1">
      <formula>0.0000001</formula>
    </cfRule>
  </conditionalFormatting>
  <conditionalFormatting sqref="E30:J30">
    <cfRule type="cellIs" priority="67" dxfId="1" operator="equal" stopIfTrue="1">
      <formula>0</formula>
    </cfRule>
    <cfRule type="cellIs" priority="68" dxfId="194" operator="greaterThan" stopIfTrue="1">
      <formula>0.0000001</formula>
    </cfRule>
  </conditionalFormatting>
  <conditionalFormatting sqref="E30:J30">
    <cfRule type="cellIs" priority="65" dxfId="1" operator="equal" stopIfTrue="1">
      <formula>0</formula>
    </cfRule>
    <cfRule type="cellIs" priority="66" dxfId="194" operator="greaterThan" stopIfTrue="1">
      <formula>0.0000001</formula>
    </cfRule>
  </conditionalFormatting>
  <conditionalFormatting sqref="E28:J28">
    <cfRule type="cellIs" priority="63" dxfId="1" operator="equal" stopIfTrue="1">
      <formula>0</formula>
    </cfRule>
    <cfRule type="cellIs" priority="64" dxfId="192" operator="greaterThan" stopIfTrue="1">
      <formula>0.0000001</formula>
    </cfRule>
  </conditionalFormatting>
  <conditionalFormatting sqref="E28:J28">
    <cfRule type="cellIs" priority="61" dxfId="1" operator="equal" stopIfTrue="1">
      <formula>0</formula>
    </cfRule>
    <cfRule type="cellIs" priority="62" dxfId="193" operator="greaterThan" stopIfTrue="1">
      <formula>0.0000001</formula>
    </cfRule>
  </conditionalFormatting>
  <conditionalFormatting sqref="E28:J28">
    <cfRule type="cellIs" priority="59" dxfId="1" operator="equal" stopIfTrue="1">
      <formula>0</formula>
    </cfRule>
    <cfRule type="cellIs" priority="60" dxfId="193" operator="greaterThan" stopIfTrue="1">
      <formula>0.0000001</formula>
    </cfRule>
  </conditionalFormatting>
  <conditionalFormatting sqref="E28:J28">
    <cfRule type="cellIs" priority="57" dxfId="1" operator="equal" stopIfTrue="1">
      <formula>0</formula>
    </cfRule>
    <cfRule type="cellIs" priority="58" dxfId="194" operator="greaterThan" stopIfTrue="1">
      <formula>0.0000001</formula>
    </cfRule>
  </conditionalFormatting>
  <conditionalFormatting sqref="E28:J28">
    <cfRule type="cellIs" priority="55" dxfId="1" operator="equal" stopIfTrue="1">
      <formula>0</formula>
    </cfRule>
    <cfRule type="cellIs" priority="56" dxfId="194" operator="greaterThan" stopIfTrue="1">
      <formula>0.0000001</formula>
    </cfRule>
  </conditionalFormatting>
  <conditionalFormatting sqref="E28:J28">
    <cfRule type="cellIs" priority="53" dxfId="1" operator="equal" stopIfTrue="1">
      <formula>0</formula>
    </cfRule>
    <cfRule type="cellIs" priority="54" dxfId="193" operator="greaterThan" stopIfTrue="1">
      <formula>0.0000001</formula>
    </cfRule>
  </conditionalFormatting>
  <conditionalFormatting sqref="E28:J28">
    <cfRule type="cellIs" priority="51" dxfId="1" operator="equal" stopIfTrue="1">
      <formula>0</formula>
    </cfRule>
    <cfRule type="cellIs" priority="52" dxfId="194" operator="greaterThan" stopIfTrue="1">
      <formula>0.0000001</formula>
    </cfRule>
  </conditionalFormatting>
  <conditionalFormatting sqref="E28:J28">
    <cfRule type="cellIs" priority="49" dxfId="1" operator="equal" stopIfTrue="1">
      <formula>0</formula>
    </cfRule>
    <cfRule type="cellIs" priority="50" dxfId="194" operator="greaterThan" stopIfTrue="1">
      <formula>0.0000001</formula>
    </cfRule>
  </conditionalFormatting>
  <conditionalFormatting sqref="E26:J26">
    <cfRule type="cellIs" priority="47" dxfId="1" operator="equal" stopIfTrue="1">
      <formula>0</formula>
    </cfRule>
    <cfRule type="cellIs" priority="48" dxfId="192" operator="greaterThan" stopIfTrue="1">
      <formula>0.0000001</formula>
    </cfRule>
  </conditionalFormatting>
  <conditionalFormatting sqref="E26:J26">
    <cfRule type="cellIs" priority="45" dxfId="1" operator="equal" stopIfTrue="1">
      <formula>0</formula>
    </cfRule>
    <cfRule type="cellIs" priority="46" dxfId="193" operator="greaterThan" stopIfTrue="1">
      <formula>0.0000001</formula>
    </cfRule>
  </conditionalFormatting>
  <conditionalFormatting sqref="E26:J26">
    <cfRule type="cellIs" priority="43" dxfId="1" operator="equal" stopIfTrue="1">
      <formula>0</formula>
    </cfRule>
    <cfRule type="cellIs" priority="44" dxfId="193" operator="greaterThan" stopIfTrue="1">
      <formula>0.0000001</formula>
    </cfRule>
  </conditionalFormatting>
  <conditionalFormatting sqref="E26:J26">
    <cfRule type="cellIs" priority="41" dxfId="1" operator="equal" stopIfTrue="1">
      <formula>0</formula>
    </cfRule>
    <cfRule type="cellIs" priority="42" dxfId="194" operator="greaterThan" stopIfTrue="1">
      <formula>0.0000001</formula>
    </cfRule>
  </conditionalFormatting>
  <conditionalFormatting sqref="E26:J26">
    <cfRule type="cellIs" priority="39" dxfId="1" operator="equal" stopIfTrue="1">
      <formula>0</formula>
    </cfRule>
    <cfRule type="cellIs" priority="40" dxfId="194" operator="greaterThan" stopIfTrue="1">
      <formula>0.0000001</formula>
    </cfRule>
  </conditionalFormatting>
  <conditionalFormatting sqref="E26:J26">
    <cfRule type="cellIs" priority="37" dxfId="1" operator="equal" stopIfTrue="1">
      <formula>0</formula>
    </cfRule>
    <cfRule type="cellIs" priority="38" dxfId="193" operator="greaterThan" stopIfTrue="1">
      <formula>0.0000001</formula>
    </cfRule>
  </conditionalFormatting>
  <conditionalFormatting sqref="E26:J26">
    <cfRule type="cellIs" priority="35" dxfId="1" operator="equal" stopIfTrue="1">
      <formula>0</formula>
    </cfRule>
    <cfRule type="cellIs" priority="36" dxfId="194" operator="greaterThan" stopIfTrue="1">
      <formula>0.0000001</formula>
    </cfRule>
  </conditionalFormatting>
  <conditionalFormatting sqref="E26:J26">
    <cfRule type="cellIs" priority="33" dxfId="1" operator="equal" stopIfTrue="1">
      <formula>0</formula>
    </cfRule>
    <cfRule type="cellIs" priority="34" dxfId="194" operator="greaterThan" stopIfTrue="1">
      <formula>0.0000001</formula>
    </cfRule>
  </conditionalFormatting>
  <conditionalFormatting sqref="E24:J24">
    <cfRule type="cellIs" priority="31" dxfId="1" operator="equal" stopIfTrue="1">
      <formula>0</formula>
    </cfRule>
    <cfRule type="cellIs" priority="32" dxfId="192" operator="greaterThan" stopIfTrue="1">
      <formula>0.0000001</formula>
    </cfRule>
  </conditionalFormatting>
  <conditionalFormatting sqref="E24:J24">
    <cfRule type="cellIs" priority="29" dxfId="1" operator="equal" stopIfTrue="1">
      <formula>0</formula>
    </cfRule>
    <cfRule type="cellIs" priority="30" dxfId="193" operator="greaterThan" stopIfTrue="1">
      <formula>0.0000001</formula>
    </cfRule>
  </conditionalFormatting>
  <conditionalFormatting sqref="E24:J24">
    <cfRule type="cellIs" priority="27" dxfId="1" operator="equal" stopIfTrue="1">
      <formula>0</formula>
    </cfRule>
    <cfRule type="cellIs" priority="28" dxfId="193" operator="greaterThan" stopIfTrue="1">
      <formula>0.0000001</formula>
    </cfRule>
  </conditionalFormatting>
  <conditionalFormatting sqref="E24:J24">
    <cfRule type="cellIs" priority="25" dxfId="1" operator="equal" stopIfTrue="1">
      <formula>0</formula>
    </cfRule>
    <cfRule type="cellIs" priority="26" dxfId="194" operator="greaterThan" stopIfTrue="1">
      <formula>0.0000001</formula>
    </cfRule>
  </conditionalFormatting>
  <conditionalFormatting sqref="E24:J24">
    <cfRule type="cellIs" priority="23" dxfId="1" operator="equal" stopIfTrue="1">
      <formula>0</formula>
    </cfRule>
    <cfRule type="cellIs" priority="24" dxfId="194" operator="greaterThan" stopIfTrue="1">
      <formula>0.0000001</formula>
    </cfRule>
  </conditionalFormatting>
  <conditionalFormatting sqref="E24:J24">
    <cfRule type="cellIs" priority="21" dxfId="1" operator="equal" stopIfTrue="1">
      <formula>0</formula>
    </cfRule>
    <cfRule type="cellIs" priority="22" dxfId="193" operator="greaterThan" stopIfTrue="1">
      <formula>0.0000001</formula>
    </cfRule>
  </conditionalFormatting>
  <conditionalFormatting sqref="E24:J24">
    <cfRule type="cellIs" priority="19" dxfId="1" operator="equal" stopIfTrue="1">
      <formula>0</formula>
    </cfRule>
    <cfRule type="cellIs" priority="20" dxfId="194" operator="greaterThan" stopIfTrue="1">
      <formula>0.0000001</formula>
    </cfRule>
  </conditionalFormatting>
  <conditionalFormatting sqref="E24:J24">
    <cfRule type="cellIs" priority="17" dxfId="1" operator="equal" stopIfTrue="1">
      <formula>0</formula>
    </cfRule>
    <cfRule type="cellIs" priority="18" dxfId="194" operator="greaterThan" stopIfTrue="1">
      <formula>0.0000001</formula>
    </cfRule>
  </conditionalFormatting>
  <conditionalFormatting sqref="E22:J22">
    <cfRule type="cellIs" priority="15" dxfId="1" operator="equal" stopIfTrue="1">
      <formula>0</formula>
    </cfRule>
    <cfRule type="cellIs" priority="16" dxfId="192" operator="greaterThan" stopIfTrue="1">
      <formula>0.0000001</formula>
    </cfRule>
  </conditionalFormatting>
  <conditionalFormatting sqref="E22:J22">
    <cfRule type="cellIs" priority="13" dxfId="1" operator="equal" stopIfTrue="1">
      <formula>0</formula>
    </cfRule>
    <cfRule type="cellIs" priority="14" dxfId="193" operator="greaterThan" stopIfTrue="1">
      <formula>0.0000001</formula>
    </cfRule>
  </conditionalFormatting>
  <conditionalFormatting sqref="E22:J22">
    <cfRule type="cellIs" priority="11" dxfId="1" operator="equal" stopIfTrue="1">
      <formula>0</formula>
    </cfRule>
    <cfRule type="cellIs" priority="12" dxfId="193" operator="greaterThan" stopIfTrue="1">
      <formula>0.0000001</formula>
    </cfRule>
  </conditionalFormatting>
  <conditionalFormatting sqref="E22:J22">
    <cfRule type="cellIs" priority="9" dxfId="1" operator="equal" stopIfTrue="1">
      <formula>0</formula>
    </cfRule>
    <cfRule type="cellIs" priority="10" dxfId="194" operator="greaterThan" stopIfTrue="1">
      <formula>0.0000001</formula>
    </cfRule>
  </conditionalFormatting>
  <conditionalFormatting sqref="E22:J22">
    <cfRule type="cellIs" priority="7" dxfId="1" operator="equal" stopIfTrue="1">
      <formula>0</formula>
    </cfRule>
    <cfRule type="cellIs" priority="8" dxfId="194" operator="greaterThan" stopIfTrue="1">
      <formula>0.0000001</formula>
    </cfRule>
  </conditionalFormatting>
  <conditionalFormatting sqref="E22:J22">
    <cfRule type="cellIs" priority="5" dxfId="1" operator="equal" stopIfTrue="1">
      <formula>0</formula>
    </cfRule>
    <cfRule type="cellIs" priority="6" dxfId="193" operator="greaterThan" stopIfTrue="1">
      <formula>0.0000001</formula>
    </cfRule>
  </conditionalFormatting>
  <conditionalFormatting sqref="E22:J22">
    <cfRule type="cellIs" priority="3" dxfId="1" operator="equal" stopIfTrue="1">
      <formula>0</formula>
    </cfRule>
    <cfRule type="cellIs" priority="4" dxfId="194" operator="greaterThan" stopIfTrue="1">
      <formula>0.0000001</formula>
    </cfRule>
  </conditionalFormatting>
  <conditionalFormatting sqref="E22:J22">
    <cfRule type="cellIs" priority="1" dxfId="1" operator="equal" stopIfTrue="1">
      <formula>0</formula>
    </cfRule>
    <cfRule type="cellIs" priority="2" dxfId="194" operator="greaterThan" stopIfTrue="1">
      <formula>0.0000001</formula>
    </cfRule>
  </conditionalFormatting>
  <printOptions horizontalCentered="1"/>
  <pageMargins left="0.7" right="0.7" top="0.75" bottom="0.75" header="0.3" footer="0.3"/>
  <pageSetup fitToWidth="0" fitToHeight="1" horizontalDpi="600" verticalDpi="600" orientation="landscape" paperSize="9" scale="47" r:id="rId1"/>
  <headerFooter alignWithMargins="0">
    <oddFooter>&amp;CPágina &amp;P de &amp;N</oddFooter>
  </headerFooter>
  <colBreaks count="2" manualBreakCount="2">
    <brk id="10" max="72" man="1"/>
    <brk id="16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13.8515625" style="144" customWidth="1"/>
    <col min="2" max="2" width="15.421875" style="144" bestFit="1" customWidth="1"/>
    <col min="3" max="3" width="71.7109375" style="144" customWidth="1"/>
    <col min="4" max="4" width="12.28125" style="144" customWidth="1"/>
    <col min="5" max="5" width="10.57421875" style="144" customWidth="1"/>
    <col min="6" max="6" width="18.28125" style="144" customWidth="1"/>
    <col min="7" max="7" width="24.57421875" style="144" customWidth="1"/>
    <col min="8" max="16384" width="9.140625" style="144" customWidth="1"/>
  </cols>
  <sheetData>
    <row r="1" spans="1:7" ht="25.5" customHeight="1" thickBot="1">
      <c r="A1" s="375"/>
      <c r="B1" s="376"/>
      <c r="C1" s="376"/>
      <c r="D1" s="376"/>
      <c r="E1" s="376"/>
      <c r="F1" s="376"/>
      <c r="G1" s="376"/>
    </row>
    <row r="2" spans="1:7" ht="13.5" thickBot="1">
      <c r="A2" s="375"/>
      <c r="B2" s="377"/>
      <c r="C2" s="377"/>
      <c r="D2" s="377"/>
      <c r="E2" s="377"/>
      <c r="F2" s="377"/>
      <c r="G2" s="377"/>
    </row>
    <row r="3" spans="1:7" ht="13.5" thickBot="1">
      <c r="A3" s="375"/>
      <c r="B3" s="321"/>
      <c r="C3" s="321"/>
      <c r="D3" s="321"/>
      <c r="E3" s="321"/>
      <c r="F3" s="321"/>
      <c r="G3" s="248"/>
    </row>
    <row r="4" spans="1:7" ht="18.75" thickBot="1">
      <c r="A4" s="375"/>
      <c r="B4" s="378"/>
      <c r="C4" s="378"/>
      <c r="D4" s="378"/>
      <c r="E4" s="378"/>
      <c r="F4" s="378"/>
      <c r="G4" s="378"/>
    </row>
    <row r="5" spans="1:7" ht="13.5" thickBot="1">
      <c r="A5" s="375"/>
      <c r="B5" s="145"/>
      <c r="C5" s="190"/>
      <c r="D5" s="190"/>
      <c r="E5" s="146"/>
      <c r="F5" s="146"/>
      <c r="G5" s="248"/>
    </row>
    <row r="6" spans="1:7" ht="15.75">
      <c r="A6" s="257" t="s">
        <v>0</v>
      </c>
      <c r="B6" s="258"/>
      <c r="C6" s="370" t="str">
        <f>'Orçamento novo'!C5</f>
        <v>REFORMA E ADEQUAÇÃO DO PRÉDIO DA IMPLANTAÇÃO DA NOVA UNIDADE DO POUPATEMPO ESTADUAL E RESOLVE FÁCIL MUNICIPAL DE ITAPEVI</v>
      </c>
      <c r="D6" s="370"/>
      <c r="E6" s="370"/>
      <c r="F6" s="259"/>
      <c r="G6" s="260"/>
    </row>
    <row r="7" spans="1:7" ht="15.75">
      <c r="A7" s="261"/>
      <c r="B7" s="163"/>
      <c r="C7" s="163"/>
      <c r="D7" s="163"/>
      <c r="E7" s="262"/>
      <c r="F7" s="262"/>
      <c r="G7" s="263"/>
    </row>
    <row r="8" spans="1:7" ht="15.75">
      <c r="A8" s="371" t="s">
        <v>1</v>
      </c>
      <c r="B8" s="371"/>
      <c r="C8" s="328" t="str">
        <f>'Orçamento novo'!C7</f>
        <v>REFORMA E ADEQUAÇÃO</v>
      </c>
      <c r="D8" s="328"/>
      <c r="E8" s="264"/>
      <c r="F8" s="265"/>
      <c r="G8" s="266"/>
    </row>
    <row r="9" spans="1:7" ht="15.75">
      <c r="A9" s="261"/>
      <c r="B9" s="163"/>
      <c r="C9" s="163"/>
      <c r="D9" s="163"/>
      <c r="E9" s="267"/>
      <c r="F9" s="264"/>
      <c r="G9" s="268"/>
    </row>
    <row r="10" spans="1:7" ht="15.75">
      <c r="A10" s="371" t="s">
        <v>578</v>
      </c>
      <c r="B10" s="371"/>
      <c r="C10" s="328" t="str">
        <f>'Orçamento novo'!C9</f>
        <v>RUA JOSÉ MICHELOTTI, 136 - CIDADE DA SAÚDE</v>
      </c>
      <c r="D10" s="328"/>
      <c r="E10" s="264"/>
      <c r="F10" s="269" t="str">
        <f>'Orçamento novo'!F9</f>
        <v>Investimento:</v>
      </c>
      <c r="G10" s="270">
        <f>'Orçamento novo'!H9</f>
        <v>0</v>
      </c>
    </row>
    <row r="11" spans="1:7" ht="15.75">
      <c r="A11" s="261"/>
      <c r="B11" s="163"/>
      <c r="C11" s="163"/>
      <c r="D11" s="163"/>
      <c r="E11" s="267"/>
      <c r="F11" s="264"/>
      <c r="G11" s="268"/>
    </row>
    <row r="12" spans="1:7" ht="32.25" thickBot="1">
      <c r="A12" s="271" t="s">
        <v>21</v>
      </c>
      <c r="B12" s="272"/>
      <c r="C12" s="273" t="str">
        <f>'Orçamento novo'!C11</f>
        <v>CDHU 190 / SINAPI ABR.23 / SIURB JAN.23 / SICRO JAN.23 / FDE ABR.2023</v>
      </c>
      <c r="D12" s="273"/>
      <c r="E12" s="264"/>
      <c r="F12" s="274"/>
      <c r="G12" s="275"/>
    </row>
    <row r="13" spans="1:7" ht="15.75">
      <c r="A13" s="163"/>
      <c r="B13" s="258"/>
      <c r="C13" s="276"/>
      <c r="D13" s="276"/>
      <c r="E13" s="276"/>
      <c r="F13" s="277"/>
      <c r="G13" s="278"/>
    </row>
    <row r="14" spans="1:7" ht="15.75">
      <c r="A14" s="372" t="s">
        <v>579</v>
      </c>
      <c r="B14" s="373"/>
      <c r="C14" s="373"/>
      <c r="D14" s="373"/>
      <c r="E14" s="373"/>
      <c r="F14" s="373"/>
      <c r="G14" s="374"/>
    </row>
    <row r="15" spans="1:7" ht="15">
      <c r="A15" s="279" t="s">
        <v>580</v>
      </c>
      <c r="B15" s="280"/>
      <c r="C15" s="281" t="s">
        <v>551</v>
      </c>
      <c r="D15" s="282" t="s">
        <v>335</v>
      </c>
      <c r="E15" s="280"/>
      <c r="F15" s="283"/>
      <c r="G15" s="284">
        <f>G21</f>
        <v>0</v>
      </c>
    </row>
    <row r="16" spans="1:7" ht="15">
      <c r="A16" s="285"/>
      <c r="B16" s="286"/>
      <c r="C16" s="286"/>
      <c r="D16" s="286"/>
      <c r="E16" s="286"/>
      <c r="F16" s="286"/>
      <c r="G16" s="287"/>
    </row>
    <row r="17" spans="1:7" ht="15">
      <c r="A17" s="288" t="s">
        <v>326</v>
      </c>
      <c r="B17" s="289"/>
      <c r="C17" s="286" t="s">
        <v>12</v>
      </c>
      <c r="D17" s="286" t="s">
        <v>581</v>
      </c>
      <c r="E17" s="286" t="s">
        <v>582</v>
      </c>
      <c r="F17" s="286" t="s">
        <v>583</v>
      </c>
      <c r="G17" s="287" t="s">
        <v>327</v>
      </c>
    </row>
    <row r="18" spans="1:7" ht="57">
      <c r="A18" s="290" t="s">
        <v>25</v>
      </c>
      <c r="B18" s="291" t="s">
        <v>569</v>
      </c>
      <c r="C18" s="292" t="s">
        <v>570</v>
      </c>
      <c r="D18" s="293" t="s">
        <v>571</v>
      </c>
      <c r="E18" s="293">
        <v>6</v>
      </c>
      <c r="F18" s="299"/>
      <c r="G18" s="294">
        <f>ROUND(E18*F18,2)</f>
        <v>0</v>
      </c>
    </row>
    <row r="19" spans="1:7" ht="57">
      <c r="A19" s="290" t="s">
        <v>25</v>
      </c>
      <c r="B19" s="291" t="s">
        <v>572</v>
      </c>
      <c r="C19" s="292" t="s">
        <v>573</v>
      </c>
      <c r="D19" s="293" t="s">
        <v>574</v>
      </c>
      <c r="E19" s="293">
        <v>3</v>
      </c>
      <c r="F19" s="299"/>
      <c r="G19" s="294">
        <f>ROUND(E19*F19,2)</f>
        <v>0</v>
      </c>
    </row>
    <row r="20" spans="1:7" ht="14.25">
      <c r="A20" s="290" t="s">
        <v>25</v>
      </c>
      <c r="B20" s="291" t="s">
        <v>575</v>
      </c>
      <c r="C20" s="292" t="s">
        <v>576</v>
      </c>
      <c r="D20" s="293" t="s">
        <v>329</v>
      </c>
      <c r="E20" s="293">
        <v>90</v>
      </c>
      <c r="F20" s="299"/>
      <c r="G20" s="294">
        <f>ROUND(E20*F20,2)</f>
        <v>0</v>
      </c>
    </row>
    <row r="21" spans="1:7" ht="15">
      <c r="A21" s="295" t="s">
        <v>584</v>
      </c>
      <c r="B21" s="296"/>
      <c r="C21" s="296"/>
      <c r="D21" s="296"/>
      <c r="E21" s="296"/>
      <c r="F21" s="297"/>
      <c r="G21" s="298">
        <f>SUM(G18:G20)</f>
        <v>0</v>
      </c>
    </row>
    <row r="22" spans="3:7" ht="15">
      <c r="C22" s="46"/>
      <c r="D22" s="47"/>
      <c r="E22" s="48"/>
      <c r="F22" s="4"/>
      <c r="G22" s="50"/>
    </row>
    <row r="23" spans="3:7" ht="15">
      <c r="C23" s="46"/>
      <c r="D23" s="47"/>
      <c r="E23" s="48"/>
      <c r="F23" s="47"/>
      <c r="G23" s="51"/>
    </row>
    <row r="24" spans="1:7" ht="12.75">
      <c r="A24" s="369"/>
      <c r="B24" s="369"/>
      <c r="C24" s="53"/>
      <c r="D24" s="54"/>
      <c r="E24" s="54"/>
      <c r="F24" s="55"/>
      <c r="G24" s="54"/>
    </row>
    <row r="25" spans="3:6" ht="15.75">
      <c r="C25" s="57"/>
      <c r="D25" s="249"/>
      <c r="F25" s="250"/>
    </row>
    <row r="26" spans="3:6" ht="15.75">
      <c r="C26" s="60"/>
      <c r="D26" s="251"/>
      <c r="E26" s="252"/>
      <c r="F26" s="253"/>
    </row>
    <row r="27" spans="4:6" ht="12.75">
      <c r="D27" s="254"/>
      <c r="E27" s="255"/>
      <c r="F27" s="253"/>
    </row>
    <row r="32" ht="12.75">
      <c r="H32" s="256"/>
    </row>
    <row r="33" ht="12.75">
      <c r="H33" s="256"/>
    </row>
    <row r="34" ht="12.75">
      <c r="H34" s="256"/>
    </row>
    <row r="35" ht="12.75">
      <c r="H35" s="256"/>
    </row>
    <row r="36" ht="12.75">
      <c r="H36" s="256"/>
    </row>
  </sheetData>
  <sheetProtection password="C805" sheet="1" formatCells="0" formatColumns="0" formatRows="0" insertColumns="0" insertRows="0" deleteColumns="0" deleteRows="0"/>
  <mergeCells count="12">
    <mergeCell ref="A1:A5"/>
    <mergeCell ref="B1:G1"/>
    <mergeCell ref="B2:G2"/>
    <mergeCell ref="B3:F3"/>
    <mergeCell ref="B4:G4"/>
    <mergeCell ref="A24:B24"/>
    <mergeCell ref="C6:E6"/>
    <mergeCell ref="A8:B8"/>
    <mergeCell ref="C8:D8"/>
    <mergeCell ref="A10:B10"/>
    <mergeCell ref="C10:D10"/>
    <mergeCell ref="A14:G14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Diego</cp:lastModifiedBy>
  <cp:lastPrinted>2023-08-14T17:27:43Z</cp:lastPrinted>
  <dcterms:created xsi:type="dcterms:W3CDTF">2017-01-12T18:28:45Z</dcterms:created>
  <dcterms:modified xsi:type="dcterms:W3CDTF">2023-08-15T13:15:35Z</dcterms:modified>
  <cp:category/>
  <cp:version/>
  <cp:contentType/>
  <cp:contentStatus/>
</cp:coreProperties>
</file>